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G:\2017\1Planeación Organizacional\5 IndicadoresProcesos\"/>
    </mc:Choice>
  </mc:AlternateContent>
  <bookViews>
    <workbookView xWindow="0" yWindow="0" windowWidth="16395" windowHeight="4830" tabRatio="844" activeTab="3"/>
  </bookViews>
  <sheets>
    <sheet name="estruct ficha tecn indicadores" sheetId="4" r:id="rId1"/>
    <sheet name="estructura medicion indicad " sheetId="7" r:id="rId2"/>
    <sheet name="AnexoRiesgos" sheetId="8" state="hidden" r:id="rId3"/>
    <sheet name="Soporte Medición" sheetId="11" r:id="rId4"/>
  </sheets>
  <definedNames>
    <definedName name="_xlnm._FilterDatabase" localSheetId="3" hidden="1">'Soporte Medición'!$B$5:$S$118</definedName>
    <definedName name="_xlnm.Print_Area" localSheetId="1">'estructura medicion indicad '!$A$1:$L$53</definedName>
    <definedName name="_xlnm.Print_Area" localSheetId="3">'Soporte Medición'!$A$1:$S$123</definedName>
    <definedName name="_xlnm.Print_Titles" localSheetId="3">'Soporte Medición'!$1:$6</definedName>
  </definedNames>
  <calcPr calcId="152511"/>
</workbook>
</file>

<file path=xl/calcChain.xml><?xml version="1.0" encoding="utf-8"?>
<calcChain xmlns="http://schemas.openxmlformats.org/spreadsheetml/2006/main">
  <c r="Q123" i="11" l="1"/>
  <c r="R8" i="11"/>
  <c r="P123" i="11" l="1"/>
  <c r="O123" i="11"/>
  <c r="N123" i="11"/>
  <c r="M123" i="11"/>
  <c r="L123" i="11"/>
  <c r="K123" i="11"/>
  <c r="J123" i="11"/>
  <c r="I123" i="11"/>
  <c r="H123" i="11"/>
  <c r="G123" i="11"/>
  <c r="K20" i="7" l="1"/>
  <c r="K21" i="7"/>
  <c r="K22" i="7"/>
  <c r="K23" i="7"/>
  <c r="K24" i="7"/>
  <c r="D20" i="7"/>
  <c r="E20" i="7" s="1"/>
  <c r="D21" i="7"/>
  <c r="E21" i="7" s="1"/>
  <c r="D22" i="7"/>
  <c r="E22" i="7" s="1"/>
  <c r="D23" i="7"/>
  <c r="E23" i="7" s="1"/>
  <c r="D24" i="7"/>
  <c r="E24" i="7" s="1"/>
  <c r="D19" i="7"/>
  <c r="E19" i="7" s="1"/>
  <c r="R79" i="11" l="1"/>
  <c r="R103" i="11"/>
  <c r="R104" i="11"/>
  <c r="G8" i="7" l="1"/>
  <c r="K30" i="7" l="1"/>
  <c r="D30" i="7"/>
  <c r="E30" i="7" s="1"/>
  <c r="K29" i="7"/>
  <c r="D29" i="7"/>
  <c r="E29" i="7" s="1"/>
  <c r="K28" i="7"/>
  <c r="D28" i="7"/>
  <c r="E28" i="7" s="1"/>
  <c r="K27" i="7"/>
  <c r="D27" i="7"/>
  <c r="E27" i="7" s="1"/>
  <c r="K26" i="7"/>
  <c r="D26" i="7"/>
  <c r="E26" i="7" s="1"/>
  <c r="K25" i="7"/>
  <c r="D25" i="7"/>
  <c r="E25" i="7" s="1"/>
  <c r="K19" i="7"/>
</calcChain>
</file>

<file path=xl/sharedStrings.xml><?xml version="1.0" encoding="utf-8"?>
<sst xmlns="http://schemas.openxmlformats.org/spreadsheetml/2006/main" count="424" uniqueCount="304">
  <si>
    <t>Nombre del indicador</t>
  </si>
  <si>
    <t>Objetivo del indicador</t>
  </si>
  <si>
    <t xml:space="preserve">Formula:          </t>
  </si>
  <si>
    <t xml:space="preserve">Escala:            </t>
  </si>
  <si>
    <t>Tipo de Indicador</t>
  </si>
  <si>
    <t>Tendencia</t>
  </si>
  <si>
    <t>Nivel de referencia:</t>
  </si>
  <si>
    <t>Criterio para establecer el nivel de referencia:</t>
  </si>
  <si>
    <t xml:space="preserve">Metodo de Graficación: </t>
  </si>
  <si>
    <t>RESPONSABILIDADES</t>
  </si>
  <si>
    <t>Observaciones:</t>
  </si>
  <si>
    <t>Proceso:</t>
  </si>
  <si>
    <t>Creciente</t>
  </si>
  <si>
    <t>ESTRUCTURA MEDICION DE INDICADORES</t>
  </si>
  <si>
    <t>Información del indicador</t>
  </si>
  <si>
    <t>Período reportado</t>
  </si>
  <si>
    <t>Nombre del indicador:</t>
  </si>
  <si>
    <t>Fórmula</t>
  </si>
  <si>
    <t>Meta</t>
  </si>
  <si>
    <t>Resultado del periodo reportado</t>
  </si>
  <si>
    <t>Periodicidad</t>
  </si>
  <si>
    <t xml:space="preserve"> El ideal de la medición es que sea</t>
  </si>
  <si>
    <t>mayor que la meta</t>
  </si>
  <si>
    <t xml:space="preserve">         &lt;&lt;&lt;&lt; seleccionar opción según la tendencia del indicador</t>
  </si>
  <si>
    <t>Mes</t>
  </si>
  <si>
    <t>Medición</t>
  </si>
  <si>
    <t>Enero</t>
  </si>
  <si>
    <t>Febrero</t>
  </si>
  <si>
    <t>Marzo</t>
  </si>
  <si>
    <t>Abril</t>
  </si>
  <si>
    <t>Mayo</t>
  </si>
  <si>
    <t>Junio</t>
  </si>
  <si>
    <t>Julio</t>
  </si>
  <si>
    <t>Agosto</t>
  </si>
  <si>
    <t>Septiembre</t>
  </si>
  <si>
    <t>Octubre</t>
  </si>
  <si>
    <t>Noviembre</t>
  </si>
  <si>
    <t>Diciembre</t>
  </si>
  <si>
    <t>ANALISIS DE DATOS</t>
  </si>
  <si>
    <t>Glosario de términos</t>
  </si>
  <si>
    <t>No hay medición</t>
  </si>
  <si>
    <t>La meta indica que se debe efectuar medición en el periodo, efectue la revisión e indique el motivo por el cual no se registro</t>
  </si>
  <si>
    <t>Verifique si el resultado está en los margenes de tolerancia establecidos en la ficha técnica del indicador.  En caso negativo, indique en el análisis del indicador si es conveniente establecer una acción correctiva</t>
  </si>
  <si>
    <t>Debe indicar las razones por las cuales se presenta la desviación, determinar si está dentro del margen de tolerancia y formular las acciones correctivas necesarias (si aplican) para alcanzar el resultado esperado</t>
  </si>
  <si>
    <t>Debe indicar las causas por las que se presenta la diferencia, elaborar un formato de acciones correctivas y evaluar la necesidad de cambiar la meta establecida y/o modificar el indicador</t>
  </si>
  <si>
    <t>La meta es 0</t>
  </si>
  <si>
    <t>No es posible determinar variación porcentual. Verifique que no haya mediciones programadas para el periodo; en caso de que la meta determinada sea 0, evalue si la desviación es aceptable para el indicador y mencionelo en el análisis</t>
  </si>
  <si>
    <t>La meta es 0, especifique en el ANALISIS DE DATOS el resultado de la medición con respecto a la meta programada</t>
  </si>
  <si>
    <t>Advertencia: No se cumplió la meta esperada para el periodo.</t>
  </si>
  <si>
    <t>Cumple la meta, se recomienda hacer seguimiento para no sobrepasar el límite.</t>
  </si>
  <si>
    <t>Desviación tolerable: el resultado se desvia de la meta esperada hasta en un 7%.</t>
  </si>
  <si>
    <t>Porcentaje</t>
  </si>
  <si>
    <t>Estándar</t>
  </si>
  <si>
    <t>Semestral</t>
  </si>
  <si>
    <t xml:space="preserve"> </t>
  </si>
  <si>
    <t>Planeacón Organizacional</t>
  </si>
  <si>
    <t>Se cumplió con la meta esperada para el periodo.</t>
  </si>
  <si>
    <t>FICHA TECNICA DE INDICADORES</t>
  </si>
  <si>
    <t>Gráfico de tendencia</t>
  </si>
  <si>
    <t>Períodicidad cálculo:</t>
  </si>
  <si>
    <t xml:space="preserve">Fuentes de datos: </t>
  </si>
  <si>
    <t>Nivel de desagregación:</t>
  </si>
  <si>
    <t>Responsable del cálculo:</t>
  </si>
  <si>
    <t>Responsable del seguimiento y analisis:</t>
  </si>
  <si>
    <r>
      <t xml:space="preserve">Proceso: </t>
    </r>
    <r>
      <rPr>
        <sz val="12"/>
        <rFont val="Futura Std Book"/>
        <family val="2"/>
      </rPr>
      <t xml:space="preserve">Planeación Organizacional </t>
    </r>
  </si>
  <si>
    <t xml:space="preserve">Por Gerencias y Direcciones </t>
  </si>
  <si>
    <t>Eficacia</t>
  </si>
  <si>
    <t>Gerente de Planeación Fontur</t>
  </si>
  <si>
    <r>
      <t>Objetivo del Proceso:</t>
    </r>
    <r>
      <rPr>
        <sz val="12"/>
        <rFont val="Futura Std Book"/>
        <family val="2"/>
      </rPr>
      <t xml:space="preserve">  Garantizar el mejoramiento continuo de los procesos, mediante el desarrollo de actividades y mejoras para el  cumplimento de los objetivos.</t>
    </r>
  </si>
  <si>
    <t>No.</t>
  </si>
  <si>
    <t>RIESGO</t>
  </si>
  <si>
    <t>Proyecto no elegible</t>
  </si>
  <si>
    <t>Proyecto no viable</t>
  </si>
  <si>
    <t>Proyecto no aprobado en comité directivo</t>
  </si>
  <si>
    <t>Falta disponibilidad de recursos  para presentar al CD el proyecto</t>
  </si>
  <si>
    <t>No se logre compromiso, participación, cumplimiento o  articulación con terceros</t>
  </si>
  <si>
    <t>Cambios en la normatividad, politicas, plazos  y del medio ambiente  que afecten la ejecución del proyecto</t>
  </si>
  <si>
    <t>Incumplimiento de parte del contratista</t>
  </si>
  <si>
    <t>Inadecuada evaluación de los precios de mercado de las actividades que conforman el presupuesto del proyecto</t>
  </si>
  <si>
    <t>Demoras en el proceso de contratación y pagos que afecten la ejecución del proyecto</t>
  </si>
  <si>
    <t>Que la obra no se encuentre en operación y funcionamiento</t>
  </si>
  <si>
    <t>Que la entidad territorial no tenga los recursos para el mantenimiento de la obra</t>
  </si>
  <si>
    <t>Que la comunidad no se encuentre capacitada para la operación y funcionamiento de la obra</t>
  </si>
  <si>
    <t>Falta de afluencia turística dentro de la zona</t>
  </si>
  <si>
    <t>Que las entidades no soliciten la asesoría y capacitación en presentación de proyectos</t>
  </si>
  <si>
    <t>Que la información no sea clara para las entidades</t>
  </si>
  <si>
    <t>RIESGOS PLAN DE ACCION FONTUR</t>
  </si>
  <si>
    <t>(Porcentaje avance real / Porcentaje avance programado)*100</t>
  </si>
  <si>
    <t>(Porcentaje avance real/ Porcentaje de avance programado)*100</t>
  </si>
  <si>
    <t>NO</t>
  </si>
  <si>
    <t>RESUMEN</t>
  </si>
  <si>
    <t>Asistencia técnica para la consolidación de La Red  Turística de Pueblos Patrimonio</t>
  </si>
  <si>
    <t xml:space="preserve">*Disponibilidad presupuestal
*Demoras en los procesos de contratación -FONTUR
*No aprobación por parte del Comité Directivo
*Falta de interés de la contraparte (país oferente o) demandante
</t>
  </si>
  <si>
    <t>Direccion de Calidad y Desarrollo Sostenible. Mary Amalia Vasquez</t>
  </si>
  <si>
    <t>3 proyectos de cooperacion turistica aprovechando los convenios firmados (acumulado)</t>
  </si>
  <si>
    <t>25.  Aprovechamientos de convenios</t>
  </si>
  <si>
    <t>Funcionamiento</t>
  </si>
  <si>
    <t>Realizar seguimiento a la línea de crédito para el Escalamiento Empresarial del Sector Turístico PIPE 2.0 de Bancoldex. Informes Trimestrales</t>
  </si>
  <si>
    <t>Lanzamiento de la plataforma del RNT</t>
  </si>
  <si>
    <t>Fase I Tarjeta de Registro Hotelero.</t>
  </si>
  <si>
    <t xml:space="preserve">8 SITUR alineados al CITUR. Acumulables
</t>
  </si>
  <si>
    <t xml:space="preserve">*Disponibilidad presupuestal
*Incumplimiento por parte de los contratistas
*Falta de disposición por parte de las Entidades Territoriales, actores públicos y privados del sector
*Demoras en los procesos de contratación
*Falta de personal
*No aprobación por parte del comite directivo
</t>
  </si>
  <si>
    <t>Direccion de Analisis Sectorial y Promocion. Karol Fajardo</t>
  </si>
  <si>
    <t>Lanzamiento del CITUR</t>
  </si>
  <si>
    <t xml:space="preserve">24.   Gobernanza y Gestión Eficiente
</t>
  </si>
  <si>
    <r>
      <t xml:space="preserve">Metas Cuatrienio
1. </t>
    </r>
    <r>
      <rPr>
        <sz val="10"/>
        <rFont val="Futura Std Medium"/>
        <family val="2"/>
      </rPr>
      <t xml:space="preserve">Sistema Nacional de Gobernanza diseñado e implementado
2. 32 entidades territoriales, actores públicos y privados del sector articuladas con el Sistema Nacional de Gobernanza.
3. Rediseño institucional aprobado
4. Fondo de Nacional de Turismo con altos niveles de eficiencia e impacto.
5. Realización de la asamblea con un número estimado de asistentes al evento:1280 personas
6. Nueva Ley de Turismo expedida
</t>
    </r>
  </si>
  <si>
    <t xml:space="preserve">9.  Fortalecimiento
Institucional 
</t>
  </si>
  <si>
    <t xml:space="preserve">*Disponibilidad presupuestal
*Incumplimiento por parte de los contratistas
*Falta de disposición por parte de las Entidades Territoriales, actores públicos y privados del sector
</t>
  </si>
  <si>
    <t xml:space="preserve">23. Bilinguismo personal vinculado al turismo
</t>
  </si>
  <si>
    <r>
      <rPr>
        <b/>
        <sz val="10"/>
        <rFont val="Futura Std Medium"/>
        <family val="2"/>
      </rPr>
      <t xml:space="preserve">
Metas Cuatrienio</t>
    </r>
    <r>
      <rPr>
        <sz val="10"/>
        <rFont val="Futura Std Medium"/>
        <family val="2"/>
      </rPr>
      <t xml:space="preserve">
1. 3 proyectos anuales en infraestructura hotelera y turística que involucren inversionistas extranjeros. 
2. Entregar en concesión el Hotel El Prado
3. Pago de acreencias laborales. 
</t>
    </r>
  </si>
  <si>
    <t>8.  Inversión y financiamiento</t>
  </si>
  <si>
    <t xml:space="preserve">*Disponibilidad presupuestal para las comisiones
Agendas de los miembros de los Comités *Departamentales de Seguridad Turística y del Consejo Nacional de Seguridad Turística
</t>
  </si>
  <si>
    <t>Estrategia de formacion turistica diseñada (Julio) poner en marcha implementacion (Agosto)</t>
  </si>
  <si>
    <t>22.  Diseñar e implementar la estrategia de Formación y capacitación turística basada en altos estandares de calidad</t>
  </si>
  <si>
    <t>7. Talento Humano</t>
  </si>
  <si>
    <t>5 Travel Warnings suavizados o eliminados - Aprovechando Acuerdo de paz</t>
  </si>
  <si>
    <t>21.Travel Warnings suavizados o eliminados - Aprovechando Acuerdo de paz</t>
  </si>
  <si>
    <t>Norma tecnica homologada internacionalmente</t>
  </si>
  <si>
    <t>20. Homologacion internacional certificacion turistica</t>
  </si>
  <si>
    <t>100 empesas del sector turistico certificadas en calidad turistica</t>
  </si>
  <si>
    <t>19. Empresas del sector turismo certificadas en Calidad turistica</t>
  </si>
  <si>
    <t>32 Comités Departamentales de Seguridad Turística (acumulados)</t>
  </si>
  <si>
    <t>18.  Seguridad</t>
  </si>
  <si>
    <t>10 Brigadas de formalización. Acumulado</t>
  </si>
  <si>
    <t xml:space="preserve">*Falta de recursos presupuestales
*Falta de personal.
*Demoras en los procesos de contratación
*No aprobaci´pon por parte de comité directivo
</t>
  </si>
  <si>
    <t>Karol Fajardo 
Direccion de Analisis Sectorial y Promocion</t>
  </si>
  <si>
    <t>20 Jornadas de formalización. Acumulado.</t>
  </si>
  <si>
    <t xml:space="preserve">    17.   Formalización Turística
  </t>
  </si>
  <si>
    <r>
      <t xml:space="preserve">Metas Cuatrienio
</t>
    </r>
    <r>
      <rPr>
        <sz val="10"/>
        <rFont val="Futura Std Medium"/>
        <family val="2"/>
      </rPr>
      <t xml:space="preserve">
1. 80 jornadas realizadas
2. 40 brigadas realizadas.
3. (32)  Comités Departamentales de Seguridad Turística en funcionamiento y activos 
4. Un (1) Observatorio de Seguridad Turística implementado
</t>
    </r>
    <r>
      <rPr>
        <b/>
        <sz val="10"/>
        <rFont val="Futura Std Medium"/>
        <family val="2"/>
      </rPr>
      <t xml:space="preserve">
</t>
    </r>
  </si>
  <si>
    <t xml:space="preserve">5. Normatividad y seguridad  </t>
  </si>
  <si>
    <t xml:space="preserve"> Gasto US$1.390 millones
</t>
  </si>
  <si>
    <t xml:space="preserve">*Restricción Presupuestal
*Recursos FONTUR para la realización de las diferentes actividades.
*Conectividad, competitividad
</t>
  </si>
  <si>
    <t>Enrique Stellabatty
Procolombia</t>
  </si>
  <si>
    <t xml:space="preserve">1.700.000 Viajeros Internacionales 
</t>
  </si>
  <si>
    <t xml:space="preserve">16.  Promoción Turística Internacional
</t>
  </si>
  <si>
    <t>12 ruedas de negocio realizadas. Acumuladas</t>
  </si>
  <si>
    <t>Plan de promocion derivado del Fondo Fílmico Diseñado</t>
  </si>
  <si>
    <t>Apoyo a la participacion de los departamentos en la Vitrina Turística de Anato 2016.</t>
  </si>
  <si>
    <t xml:space="preserve">Evento de reconocimientos del sector turismo 
</t>
  </si>
  <si>
    <t>FONTUR Eduardo Osorio</t>
  </si>
  <si>
    <t xml:space="preserve">Estrategia de fortalecimiento de la tarjeta Joven ejecutada. </t>
  </si>
  <si>
    <t>Campaña de Receso Escolar ejecutada.</t>
  </si>
  <si>
    <t xml:space="preserve">Estrategia de promoción Turismo y Deporte. Ejecutada.  </t>
  </si>
  <si>
    <t>Campaña de Turismo 2016 ejecutada</t>
  </si>
  <si>
    <t xml:space="preserve">15.  Promoción Turística Nacional
</t>
  </si>
  <si>
    <r>
      <t xml:space="preserve">Metas Cuatrienio
</t>
    </r>
    <r>
      <rPr>
        <sz val="10"/>
        <rFont val="Futura Std Medium"/>
        <family val="2"/>
      </rPr>
      <t>1. Una (1)  campaña para la promoción Nacional
2. Tres (3) subcampañas por año
3. Centro de Información Turística optimizado
Estadísticas del sector turístico formales
4. Cuarenta y una (38) Ruedas de Negocios Turismo Negocios realizadas.</t>
    </r>
    <r>
      <rPr>
        <b/>
        <sz val="10"/>
        <rFont val="Futura Std Medium"/>
        <family val="2"/>
      </rPr>
      <t xml:space="preserve">
</t>
    </r>
    <r>
      <rPr>
        <sz val="10"/>
        <rFont val="Futura Std Medium"/>
        <family val="2"/>
      </rPr>
      <t xml:space="preserve">5. 6.952.000 viajeros internacionales acumulados entre 2015-2018
</t>
    </r>
  </si>
  <si>
    <t xml:space="preserve">4. Promocionar los destinos y productos turísticos de Colombia 
</t>
  </si>
  <si>
    <t xml:space="preserve">Implementacion del plan de acción derivado de la estrategia de Turismo y Artesanias. </t>
  </si>
  <si>
    <t xml:space="preserve">*Disponibilidad presupuestal
*Demoras en los procesos de contratación
*No aprobación por parte del Comité Directivo
Consultas previas
*Incumplimiento por parte de los contratistas
</t>
  </si>
  <si>
    <t xml:space="preserve">Diseño de la Estrategia de Turismo-Artesanias
</t>
  </si>
  <si>
    <t xml:space="preserve">14.  Turismo y Artesanías 
</t>
  </si>
  <si>
    <t>13.Desarrollar Regiones de Turismo Paz y Convivencia</t>
  </si>
  <si>
    <t>Plan de accion para el Fortalecimiento e impulso turistico al rio Magdalena</t>
  </si>
  <si>
    <t xml:space="preserve">Diseño del Plan de Accion y seguimiento  de la aventura y competencias deportivas en rios para el cluster melgar hoda girardot </t>
  </si>
  <si>
    <t>$ 5,068,000</t>
  </si>
  <si>
    <t>Jornada de fortalecimiento Empresarial para el Sector Turístico.</t>
  </si>
  <si>
    <t xml:space="preserve">12.  Clúster Melgar- Girardot- Honda.  
</t>
  </si>
  <si>
    <t>3 Jornadas de fortalecimiento Empresarial para el Sertor Turístico. (Acumulado).</t>
  </si>
  <si>
    <t>Diseño del plan de promoción para  la Red Turística de Pueblos Patrimonio. Elaborado.</t>
  </si>
  <si>
    <t xml:space="preserve">municipio certificado en NTS TS 001 -1
</t>
  </si>
  <si>
    <t xml:space="preserve">5 municipios asesorados en NTS TS 001 -1
</t>
  </si>
  <si>
    <t xml:space="preserve">11.  Red Turística de Pueblos Patrimonio
</t>
  </si>
  <si>
    <t>Diseño del Plan de Accion y seguimiento  del diseño de producto en el golfo de morrosquillo</t>
  </si>
  <si>
    <t xml:space="preserve"> SOS San Bernado del viento construido</t>
  </si>
  <si>
    <t>Sendero Ecoturistico de Ecoloso construido</t>
  </si>
  <si>
    <t>Sub campaña regional para el Golfo de Morrosquillo ejecutada</t>
  </si>
  <si>
    <t xml:space="preserve">10.  Golfo de Morrosquillo
</t>
  </si>
  <si>
    <r>
      <rPr>
        <b/>
        <sz val="10"/>
        <rFont val="Futura Std Medium"/>
        <family val="2"/>
      </rPr>
      <t>Metas Cuatrienio</t>
    </r>
    <r>
      <rPr>
        <sz val="10"/>
        <rFont val="Futura Std Medium"/>
        <family val="2"/>
      </rPr>
      <t xml:space="preserve">
1.(1) playa  (Coveñas) ordenadas y certificadas con la marca de calidad turística.
2. Producto turístico cultural diseñado e implementado, alrededor de las artesanías y la música
3. Golfo de Morrosquillo con diseño de producto en funcionamiento
Cinco (5) Proyectos de infraestructura turística construidos.
4. 17 municipios ASESORADOS EN CALIDAD TURÍSTICA. (NTS TS -001)
5. Promoción Turística de la Red de Pueblos Patrimonios. 
6. Un (1) Proyecto de infraestructura turística construido.
7. Tres  (3) diseños de productoturístico  elaborados para el Clúster  Melgar-Honda-Girardot.
8. Una (1) subcampaña para el Clúster Melgar-Honda-Girardot ejecutada
Cuatro (4) ruedas de negocios realizadas.
Cuatro (4) talleres de formación integral realizados.
Cuatro (4) versiones de Expo Turismo y Paz (una por año).
10 regiones en el programa de Tmo y Paz
Macroproyecto en PNN La Macarena
Promoción realizada en los 4 destinos Turismo, Paz y Convivencia
</t>
    </r>
  </si>
  <si>
    <t xml:space="preserve">3. Impulsar el turismo doméstico
</t>
  </si>
  <si>
    <t>PTP. Jaime Polanco</t>
  </si>
  <si>
    <t xml:space="preserve">Plan de acción para generar incentivos a la acreditación en Salud
</t>
  </si>
  <si>
    <t xml:space="preserve"> Definir el marco legal del sector turismo de bienestar. </t>
  </si>
  <si>
    <t xml:space="preserve">Guía de estándares de calidad para prestación de productos y servicios de bienestar.   
</t>
  </si>
  <si>
    <t xml:space="preserve">Guia de la oferta institucional para aprovechameinto de los incentivos a la Inversión en infraestructura del sector turismo de salud
</t>
  </si>
  <si>
    <t xml:space="preserve">*El sector se encuentra en etapas tempranas de desarrollo y con alta informalidad. Requiere alta articulación institucional
*Se requiere atracción de inversión privada
</t>
  </si>
  <si>
    <t>Elaboracion del mapa ocupacional de turismo de bienestar con el SENA</t>
  </si>
  <si>
    <t xml:space="preserve">9.  Turismo de Salud y Bienestar
</t>
  </si>
  <si>
    <t xml:space="preserve">Socialización de la estrategia para garantizar la sostenibilidad de los Centros de Convenciones. </t>
  </si>
  <si>
    <t xml:space="preserve">*Restricciones  Presupuestales de  ProColombia, FONTUR para la realización de las diferentes actividades.
*Infraestructura, Conectividad y Competitividad
*Disponibilidad recursos para captar algunos eventos
</t>
  </si>
  <si>
    <t xml:space="preserve">
Enrique Stellabatty
Procolombia</t>
  </si>
  <si>
    <t>136 Eventos captados (acumulados)</t>
  </si>
  <si>
    <t xml:space="preserve">8.  Turismo MICE (Reuniones) 
</t>
  </si>
  <si>
    <t>Plan de gastronomia y turismo elaborado</t>
  </si>
  <si>
    <t xml:space="preserve">Estrategia  de turismo cultural elaborada. </t>
  </si>
  <si>
    <t>Nueva Iniciativa</t>
  </si>
  <si>
    <t xml:space="preserve">Apoyar 1 expediente para la declaratoria de Patrimonio Mundial. (Los expedientes son definidos por MinCultura). </t>
  </si>
  <si>
    <t>7. Turismo Cultural</t>
  </si>
  <si>
    <t>Consolidacion del club de producto de avistamiento aves.</t>
  </si>
  <si>
    <t>20 empresarios de Buceo recreativo certificados, implementando su plan de negocio y con oferta exportadora</t>
  </si>
  <si>
    <t xml:space="preserve">*Baja respuesta de los emprendedores y/o empresarios por falta de conocimiento de los procesos y sus beneficios.
*Protección a la información por parte de las entidades privadas.
*Demora en procesos jurídicos para los procesos.
*No hay capacidades locales ni regionales para estructurar y formular proyectos.
*El sector se encuentra en etapas tempranas de desarrollo y con alta informalidad. Requiere alta articulación institucional
</t>
  </si>
  <si>
    <t xml:space="preserve">Metodologia de recoleccion para la base de indicadores estadísticos (ingresos, empleo y demanda) de Turismo de Naturaleza
</t>
  </si>
  <si>
    <t xml:space="preserve">6.  Turismo de Naturaleza y Aventura
</t>
  </si>
  <si>
    <r>
      <rPr>
        <b/>
        <sz val="10"/>
        <rFont val="Futura Std Medium"/>
        <family val="2"/>
      </rPr>
      <t>Metas Cuatrienio</t>
    </r>
    <r>
      <rPr>
        <sz val="10"/>
        <rFont val="Futura Std Medium"/>
        <family val="2"/>
      </rPr>
      <t xml:space="preserve">
1. 700 mil USD en divisas por Turismo de Naturaleza -13%  cuota de meta VT 2015
2. 720 mil USD en divisas por Turismo de Naturaleza  -14%  cuota de meta VT 2016 
3. 830 mil USD en divisas por Turismo de Naturaleza  -14% cuota de meta VT 2017
4. 900 mil USD en divisas por Turismo de Naturaleza -15% cuota de meta VT 2018. 
5. Captar 556 Eventos (Congresos, Convenciones, Incentivos, Golf, entre otros) del exterior con el apoyo de PROCOLOMBIA entre 2015 y 2018
6. USD 350 Millones en divisas; 
86 mil Turistas - 2018
7. 15 Millones de Dólares en divisas - 2018
</t>
    </r>
  </si>
  <si>
    <t xml:space="preserve">2. Promover Productos  Turísticos de alto valor
</t>
  </si>
  <si>
    <t xml:space="preserve">*Disponibilidad presupuestal
*Demoras en los procesos de contratación
*No aprobación por parte del Comité Directivo
*Consultas previas
*Incumplimiento por parte de los contratistas
</t>
  </si>
  <si>
    <t xml:space="preserve">Diseño del Plan de Accion y seguimiento  del diseño de Producto de avistamiento de aves. 
</t>
  </si>
  <si>
    <t xml:space="preserve">5.  Paisaje Cultural Cafetero
</t>
  </si>
  <si>
    <t>Rediseño y reimpresion de la Guia Nautica Turistica de Colombia</t>
  </si>
  <si>
    <t>Realizacion del Press Trip- para la divulgacion Nacional del Evento ARC 2016 (Atlantic Rally Cruise)</t>
  </si>
  <si>
    <t>Plan para priorizacion de Infraestructura de Turismo Nautico por regiones</t>
  </si>
  <si>
    <t>4. Turismo Nautico</t>
  </si>
  <si>
    <t>Jornada de fortalecimiento empresarial para el sector Turistico</t>
  </si>
  <si>
    <t xml:space="preserve">Implementacion de señalizacion del centro historico y quinta de San Pedro Alejandrino en Santa Marta. </t>
  </si>
  <si>
    <t xml:space="preserve">Plan Maestro de la Ruta Macondo entregado
</t>
  </si>
  <si>
    <t>Despacho ViceTurismo. Rodolfo Rodriguez</t>
  </si>
  <si>
    <t xml:space="preserve">Estrategia para la financiacion 6 Embarcaderos menores de Santa Marta. </t>
  </si>
  <si>
    <t xml:space="preserve">3.  Corredor Santa Marta - Ciénaga –Salamanca - Tayrona 
</t>
  </si>
  <si>
    <t>Diseño de producto Turismo y Deporte (vela)</t>
  </si>
  <si>
    <t>Plan de Promocion de las posadas nativas ejecutado.</t>
  </si>
  <si>
    <t>Muelle Lancheros Construido</t>
  </si>
  <si>
    <t xml:space="preserve">Muelle Jonny Cay construido
</t>
  </si>
  <si>
    <t xml:space="preserve">Muelle El Cove construido
</t>
  </si>
  <si>
    <t xml:space="preserve">Estudios y diseños del Area de Boyaje en Providencia con permisos y licencias. 
</t>
  </si>
  <si>
    <t>FIDUCOLDEX. Juana Carolina Londoño</t>
  </si>
  <si>
    <t xml:space="preserve">Estudios y diseños para la Marina de San Andrés. (Sin licencias)
</t>
  </si>
  <si>
    <t xml:space="preserve">2.   Archipiélago de San Andrés, Providencia y Santa Catalina
</t>
  </si>
  <si>
    <t xml:space="preserve">Propuesta de CONPES presentada al DNP que permita la asignación y realización de las obras y acciones complementarias para mejorar las condiciones turísticas de Cartagena
</t>
  </si>
  <si>
    <t>Diseño del Plan de Accion y seguimiento  del producto turistico de Palenque. Plan =Junio. Seguimiento= Diciembre</t>
  </si>
  <si>
    <t>1. Región Cartagena</t>
  </si>
  <si>
    <t>1. Fortalecer destinos de clase mundial</t>
  </si>
  <si>
    <t>M12</t>
  </si>
  <si>
    <t>M11</t>
  </si>
  <si>
    <t>M10</t>
  </si>
  <si>
    <t>M9</t>
  </si>
  <si>
    <t>M8</t>
  </si>
  <si>
    <t>M7</t>
  </si>
  <si>
    <t>M6</t>
  </si>
  <si>
    <t>M5</t>
  </si>
  <si>
    <t>M4</t>
  </si>
  <si>
    <t>M3</t>
  </si>
  <si>
    <t>M2</t>
  </si>
  <si>
    <t>M1</t>
  </si>
  <si>
    <t>Responsable</t>
  </si>
  <si>
    <t>Fecha Cumplimiento Entregable</t>
  </si>
  <si>
    <t xml:space="preserve">Entregables </t>
  </si>
  <si>
    <t xml:space="preserve">Iniciativa </t>
  </si>
  <si>
    <t xml:space="preserve">Indicador </t>
  </si>
  <si>
    <t>Estrategias</t>
  </si>
  <si>
    <t>El sector del turismo generará a 2018, 300 mil nuevos empleos y US$6000 millones en divisas, posicionando a Colombia como destino turístico sostenible, reconocido por su oferta multicultural y megadiversa, representada en productos y servicios altamente competitivos que potencien a las regiones en la construcción de la paz.</t>
  </si>
  <si>
    <t>semestral</t>
  </si>
  <si>
    <t>Para el PO</t>
  </si>
  <si>
    <t xml:space="preserve">Personas con el nivel B1 del curso virtual Ïngles para el turismo beneficiadas. </t>
  </si>
  <si>
    <t>Implementación de la estrategia de formacion turistica</t>
  </si>
  <si>
    <t>N/A</t>
  </si>
  <si>
    <r>
      <t xml:space="preserve">
Estrategias del fortalecimiento de Puntos de información turistica. </t>
    </r>
    <r>
      <rPr>
        <sz val="10"/>
        <color rgb="FFFF0000"/>
        <rFont val="Futura Std Medium"/>
        <family val="2"/>
      </rPr>
      <t/>
    </r>
  </si>
  <si>
    <t xml:space="preserve">Mantenimiento de la estrategia comunicacional de la campaña Colombia Limpia. (16 activaciones realizadas en destinos turisticos) </t>
  </si>
  <si>
    <t xml:space="preserve">Obra entregada del SOS de Acandi. </t>
  </si>
  <si>
    <t>Obra del Muelle de Turbo construido</t>
  </si>
  <si>
    <t>Avances de la estrategia del programa de Turismo, Paz y convivencia</t>
  </si>
  <si>
    <t>Desarrollo de la estrategia  del Programa de Turismo, Paz y Convivencia.</t>
  </si>
  <si>
    <t xml:space="preserve">Campaña de promocion para el Clúster Melgar-Honda-Girardot. Ejecutada.
 </t>
  </si>
  <si>
    <t>Planes de desarrollo turistico elaborados</t>
  </si>
  <si>
    <t xml:space="preserve">Plan de promoción para  la Red TurÍstica de Pueblos Patrimonio. Implementado. </t>
  </si>
  <si>
    <t xml:space="preserve">Informe de seguimento al plan de accion de  Turismo de Salud. </t>
  </si>
  <si>
    <t xml:space="preserve">Plan de accion Turismo de Salud. </t>
  </si>
  <si>
    <t>Documento de Sensibilizacion y acompañamiento a empresarios que decidan implementar resultados de la caracterizacion de pozos y lodos de Colombia</t>
  </si>
  <si>
    <t xml:space="preserve">Documento de socialización la caracterización de Pozos y Lodos de Colombia
</t>
  </si>
  <si>
    <t>Informe de seguimiento al plan de accion de Turismo MICE</t>
  </si>
  <si>
    <t>Plan de accion Turismo MICE.</t>
  </si>
  <si>
    <t xml:space="preserve">Informe de seguimento al plan de accion Turismo Cultural..  </t>
  </si>
  <si>
    <t xml:space="preserve">Plan de accion Turismo Cultural. </t>
  </si>
  <si>
    <t>Informe de seguimiento al Plan de accion de Turismo de naturaleza</t>
  </si>
  <si>
    <t xml:space="preserve">Plan de accion de Turismo de Naturalez. </t>
  </si>
  <si>
    <t>Acciones puntuales</t>
  </si>
  <si>
    <t xml:space="preserve">Puesta en marcha del PINE para parques naturales. </t>
  </si>
  <si>
    <t>Documento de estructuracion del PINE para parques naturales.</t>
  </si>
  <si>
    <t>Primer grupo de formadores del modelo modelo formación de formadores para apropiación de buenas prácticas y cumplimiento de NTS</t>
  </si>
  <si>
    <t>Cambia de responsible</t>
  </si>
  <si>
    <t xml:space="preserve">Modelo formación de formadores para apropiación de buenas prácticas y cumplimiento de NTS elaborado. 
</t>
  </si>
  <si>
    <t xml:space="preserve">Señalización  turística del PCC instalada
</t>
  </si>
  <si>
    <t xml:space="preserve">Centro de eventos Expoferias en Manizales construido
</t>
  </si>
  <si>
    <t>Estrategia para la promoción del turismo Náutico de la Regata Cartagena-San Andres</t>
  </si>
  <si>
    <t xml:space="preserve">Estudios y diseños para la adecuación y peatonalización de la Plaza Central de Ciénaga  
</t>
  </si>
  <si>
    <t>Primera Fase del teatro Santa Marta restaurado</t>
  </si>
  <si>
    <t>Documento de fortalecimiento de la competitividad de las posadas nativas</t>
  </si>
  <si>
    <t>Para eliminar del PES</t>
  </si>
  <si>
    <r>
      <t xml:space="preserve">100% de los Estudios y diseños del Centro de Interpretación Ambiental y Turístico de la R. Biósfera. Cambiaria a </t>
    </r>
    <r>
      <rPr>
        <sz val="10"/>
        <color rgb="FFFF0000"/>
        <rFont val="Futura Std Medium"/>
        <family val="2"/>
      </rPr>
      <t xml:space="preserve">"50% de los Estudios y diseños del Centro de Interpretación Ambiental y Turístico de la R. Biósfera
</t>
    </r>
  </si>
  <si>
    <t xml:space="preserve"> Fase II Sendero al Peak. 
</t>
  </si>
  <si>
    <t xml:space="preserve">Fase 1  ejecutada del Sendero al Peak </t>
  </si>
  <si>
    <t>SPA de Providencia en operacion</t>
  </si>
  <si>
    <t xml:space="preserve">Para dividir en dos entregables </t>
  </si>
  <si>
    <t>SPA de Providencia dotado y en operación</t>
  </si>
  <si>
    <t>Se elimina por recursos</t>
  </si>
  <si>
    <t>Para eliminar</t>
  </si>
  <si>
    <t xml:space="preserve">Homologación internacional de una norma tecnica sectorial de turismo. </t>
  </si>
  <si>
    <t xml:space="preserve">Señalización turística peatonal de Cartagena instalada
</t>
  </si>
  <si>
    <t>Construcción de los baños del Castillo de San Felipe. Fase I</t>
  </si>
  <si>
    <t xml:space="preserve">Documento de acciones par el fortalecimiento del producto turístico de cocheros en Cartagena.
</t>
  </si>
  <si>
    <t>Ordenamiento en la zona de mar de Bocagrande</t>
  </si>
  <si>
    <t xml:space="preserve">Ordenamiento de la playa Bocagrande.  
</t>
  </si>
  <si>
    <t xml:space="preserve">Observaciones </t>
  </si>
  <si>
    <t>OBJETIVO MISIONAL</t>
  </si>
  <si>
    <t>TABLERO DE CONTROL</t>
  </si>
  <si>
    <t>TOTAL</t>
  </si>
  <si>
    <t>La meta se cumple en2 de los seis meses evaluados.</t>
  </si>
  <si>
    <t>Cumplimiento cierre 2016</t>
  </si>
  <si>
    <t>julio a diciembre 2016</t>
  </si>
  <si>
    <t>Porcentaje de avance Plan Estratégico Sectorial -Entregables a cargo Fontur-</t>
  </si>
  <si>
    <t>Porcentaje de avance del Plan Estratégico Sectorial - Entregables a cargo de Fontur -</t>
  </si>
  <si>
    <t>Verificar el porcentaje de avance del Plan Estratégico Sectorial - Entregables a cargo de Fontur -</t>
  </si>
  <si>
    <t>Plan Estratégico Sectorial -</t>
  </si>
  <si>
    <t>Versión:</t>
  </si>
  <si>
    <t>Vigencia:</t>
  </si>
  <si>
    <t>Codigo</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</si>
</sst>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1" formatCode="_-* #,##0_-;\-* #,##0_-;_-* &quot;-&quot;_-;_-@_-"/>
    <numFmt numFmtId="43" formatCode="_-* #,##0.00_-;\-* #,##0.00_-;_-* &quot;-&quot;??_-;_-@_-"/>
    <numFmt numFmtId="164" formatCode="_(* #,##0_);_(* \(#,##0\);_(* &quot;-&quot;_);_(@_)"/>
    <numFmt numFmtId="165" formatCode="_(* #,##0.00_);_(* \(#,##0.00\);_(* &quot;-&quot;??_);_(@_)"/>
    <numFmt numFmtId="166" formatCode="#,##0.00\ &quot;€&quot;;\-#,##0.00\ &quot;€&quot;"/>
    <numFmt numFmtId="167" formatCode="_-* #,##0.00\ _€_-;\-* #,##0.00\ _€_-;_-* &quot;-&quot;??\ _€_-;_-@_-"/>
    <numFmt numFmtId="168" formatCode="_ * #,##0.00_ ;_ * \-#,##0.00_ ;_ * &quot;-&quot;??_ ;_ @_ "/>
    <numFmt numFmtId="169" formatCode="_ * #,##0.0000_ ;_ * \-#,##0.0000_ ;_ * &quot;-&quot;??_ ;_ @_ "/>
    <numFmt numFmtId="170" formatCode="_-* #,##0.0000\ _€_-;\-* #,##0.0000\ _€_-;_-* &quot;-&quot;??\ _€_-;_-@_-"/>
    <numFmt numFmtId="171" formatCode="_-[$$-409]* #,##0.00_ ;_-[$$-409]* \-#,##0.00\ ;_-[$$-409]* &quot;-&quot;??_ ;_-@_ "/>
    <numFmt numFmtId="172" formatCode="&quot;$&quot;\ #,##0"/>
    <numFmt numFmtId="173" formatCode="_ * #,##0_ ;_ * \-#,##0_ ;_ * &quot;-&quot;??_ ;_ @_ "/>
    <numFmt numFmtId="174" formatCode="_-* #,##0.0_-;\-* #,##0.0_-;_-* &quot;-&quot;??_-;_-@_-"/>
    <numFmt numFmtId="175" formatCode="_-* #,##0_-;\-* #,##0_-;_-* &quot;-&quot;??_-;_-@_-"/>
    <numFmt numFmtId="176" formatCode="0.0%"/>
  </numFmts>
  <fonts count="4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2"/>
      <color theme="1"/>
      <name val="Futura Std Book"/>
      <family val="2"/>
    </font>
    <font>
      <b/>
      <sz val="12"/>
      <name val="Futura Std Book"/>
      <family val="2"/>
    </font>
    <font>
      <sz val="12"/>
      <name val="Futura Std Book"/>
      <family val="2"/>
    </font>
    <font>
      <b/>
      <i/>
      <sz val="12"/>
      <name val="Futura Std Book"/>
      <family val="2"/>
    </font>
    <font>
      <sz val="12"/>
      <color rgb="FFFF0000"/>
      <name val="Futura Std Book"/>
      <family val="2"/>
    </font>
    <font>
      <i/>
      <sz val="12"/>
      <name val="Futura Std Book"/>
      <family val="2"/>
    </font>
    <font>
      <sz val="12"/>
      <color indexed="12"/>
      <name val="Futura Std Book"/>
      <family val="2"/>
    </font>
    <font>
      <b/>
      <i/>
      <sz val="12"/>
      <color indexed="10"/>
      <name val="Futura Std Book"/>
      <family val="2"/>
    </font>
    <font>
      <i/>
      <sz val="12"/>
      <color indexed="12"/>
      <name val="Futura Std Book"/>
      <family val="2"/>
    </font>
    <font>
      <sz val="10"/>
      <name val="Arial"/>
      <family val="2"/>
    </font>
    <font>
      <sz val="11"/>
      <color indexed="12"/>
      <name val="Futura Std Book"/>
      <family val="2"/>
    </font>
    <font>
      <b/>
      <sz val="12"/>
      <color theme="1"/>
      <name val="Futura Std Book"/>
      <family val="2"/>
    </font>
    <font>
      <sz val="11"/>
      <color theme="1"/>
      <name val="Calibri (Cuerpo)"/>
    </font>
    <font>
      <sz val="10"/>
      <name val="Calibri (Cuerpo)"/>
    </font>
    <font>
      <sz val="14"/>
      <color rgb="FFFF0000"/>
      <name val="Calibri (Cuerpo)"/>
    </font>
    <font>
      <b/>
      <sz val="11"/>
      <color rgb="FFFF0000"/>
      <name val="Calibri (Cuerpo)"/>
    </font>
    <font>
      <sz val="10"/>
      <color theme="1"/>
      <name val="Calibri (Cuerpo)"/>
    </font>
    <font>
      <b/>
      <sz val="11"/>
      <color theme="1"/>
      <name val="Calibri (Cuerpo)"/>
    </font>
    <font>
      <sz val="14"/>
      <color theme="1"/>
      <name val="Calibri (Cuerpo)"/>
    </font>
    <font>
      <sz val="6"/>
      <color theme="1"/>
      <name val="Calibri (Cuerpo)"/>
    </font>
    <font>
      <sz val="11"/>
      <name val="Calibri"/>
      <family val="2"/>
      <scheme val="minor"/>
    </font>
    <font>
      <sz val="10"/>
      <name val="Futura Std Medium"/>
      <family val="2"/>
    </font>
    <font>
      <sz val="10"/>
      <name val="Calibri"/>
      <family val="2"/>
      <scheme val="minor"/>
    </font>
    <font>
      <b/>
      <sz val="10"/>
      <name val="Futura Std Medium"/>
      <family val="2"/>
    </font>
    <font>
      <sz val="10"/>
      <color indexed="8"/>
      <name val="Futura Std Medium"/>
      <family val="2"/>
    </font>
    <font>
      <sz val="10"/>
      <color indexed="8"/>
      <name val="Calibri"/>
      <family val="2"/>
      <scheme val="minor"/>
    </font>
    <font>
      <b/>
      <sz val="10"/>
      <name val="Calibri"/>
      <family val="2"/>
      <scheme val="minor"/>
    </font>
    <font>
      <b/>
      <sz val="20"/>
      <name val="Calibri (Cuerpo)"/>
    </font>
    <font>
      <sz val="10"/>
      <color rgb="FFFF0000"/>
      <name val="Futura Std Medium"/>
      <family val="2"/>
    </font>
    <font>
      <sz val="10"/>
      <color rgb="FFFF0000"/>
      <name val="Calibri"/>
      <family val="2"/>
      <scheme val="minor"/>
    </font>
    <font>
      <b/>
      <sz val="10"/>
      <color theme="0"/>
      <name val="Calibri"/>
      <family val="2"/>
      <scheme val="minor"/>
    </font>
    <font>
      <b/>
      <sz val="12"/>
      <color theme="0"/>
      <name val="Calibri"/>
      <family val="2"/>
      <scheme val="minor"/>
    </font>
    <font>
      <b/>
      <sz val="26"/>
      <name val="Calibri"/>
      <family val="2"/>
      <scheme val="minor"/>
    </font>
    <font>
      <b/>
      <sz val="14"/>
      <color rgb="FF00B050"/>
      <name val="Calibri (Cuerpo)"/>
    </font>
    <font>
      <b/>
      <sz val="11"/>
      <color rgb="FF00B050"/>
      <name val="Calibri (Cuerpo)"/>
    </font>
  </fonts>
  <fills count="19">
    <fill>
      <patternFill patternType="none"/>
    </fill>
    <fill>
      <patternFill patternType="gray125"/>
    </fill>
    <fill>
      <patternFill patternType="solid">
        <fgColor theme="0"/>
        <bgColor indexed="64"/>
      </patternFill>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theme="9"/>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lightVertical">
        <bgColor rgb="FFFFFF00"/>
      </patternFill>
    </fill>
    <fill>
      <patternFill patternType="lightVertical">
        <bgColor theme="4" tint="0.59999389629810485"/>
      </patternFill>
    </fill>
    <fill>
      <patternFill patternType="solid">
        <fgColor theme="9" tint="0.79998168889431442"/>
        <bgColor indexed="64"/>
      </patternFill>
    </fill>
    <fill>
      <patternFill patternType="solid">
        <fgColor theme="7"/>
        <bgColor indexed="64"/>
      </patternFill>
    </fill>
    <fill>
      <patternFill patternType="lightVertical">
        <bgColor theme="0"/>
      </patternFill>
    </fill>
    <fill>
      <patternFill patternType="solid">
        <fgColor theme="5" tint="0.59999389629810485"/>
        <bgColor indexed="64"/>
      </patternFill>
    </fill>
    <fill>
      <patternFill patternType="solid">
        <fgColor rgb="FFE6B8B7"/>
        <bgColor indexed="64"/>
      </patternFill>
    </fill>
    <fill>
      <patternFill patternType="solid">
        <fgColor rgb="FFA21984"/>
        <bgColor indexed="64"/>
      </patternFill>
    </fill>
    <fill>
      <patternFill patternType="solid">
        <fgColor theme="5"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bottom/>
      <diagonal/>
    </border>
  </borders>
  <cellStyleXfs count="24">
    <xf numFmtId="0" fontId="0" fillId="0" borderId="0"/>
    <xf numFmtId="43" fontId="8"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0" fontId="7" fillId="0" borderId="0"/>
    <xf numFmtId="0" fontId="6" fillId="0" borderId="0"/>
    <xf numFmtId="168" fontId="7" fillId="0" borderId="0" applyFont="0" applyFill="0" applyBorder="0" applyAlignment="0" applyProtection="0"/>
    <xf numFmtId="167" fontId="7" fillId="0" borderId="0" applyFont="0" applyFill="0" applyBorder="0" applyAlignment="0" applyProtection="0"/>
    <xf numFmtId="9" fontId="7" fillId="0" borderId="0" applyFont="0" applyFill="0" applyBorder="0" applyAlignment="0" applyProtection="0"/>
    <xf numFmtId="9" fontId="18"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19">
    <xf numFmtId="0" fontId="0" fillId="0" borderId="0" xfId="0"/>
    <xf numFmtId="0" fontId="9" fillId="0" borderId="0" xfId="5" applyFont="1"/>
    <xf numFmtId="0" fontId="11" fillId="0" borderId="0" xfId="5" applyFont="1"/>
    <xf numFmtId="0" fontId="12" fillId="0" borderId="0" xfId="5" applyFont="1" applyFill="1" applyBorder="1" applyAlignment="1">
      <alignment horizontal="center" vertical="center" wrapText="1"/>
    </xf>
    <xf numFmtId="0" fontId="9" fillId="0" borderId="0" xfId="5" applyFont="1" applyBorder="1"/>
    <xf numFmtId="0" fontId="11" fillId="0" borderId="0" xfId="5" applyFont="1" applyAlignment="1">
      <alignment vertical="center"/>
    </xf>
    <xf numFmtId="0" fontId="10" fillId="0" borderId="1" xfId="5" applyFont="1" applyFill="1" applyBorder="1" applyAlignment="1">
      <alignment vertical="center" wrapText="1"/>
    </xf>
    <xf numFmtId="0" fontId="9" fillId="0" borderId="0" xfId="5" applyFont="1" applyAlignment="1">
      <alignment vertical="center"/>
    </xf>
    <xf numFmtId="0" fontId="11" fillId="0" borderId="1" xfId="5" applyFont="1" applyFill="1" applyBorder="1" applyAlignment="1">
      <alignment horizontal="left" vertical="center" wrapText="1"/>
    </xf>
    <xf numFmtId="0" fontId="11" fillId="2" borderId="1" xfId="5" applyFont="1" applyFill="1" applyBorder="1" applyAlignment="1">
      <alignment horizontal="left" vertical="center" wrapText="1"/>
    </xf>
    <xf numFmtId="0" fontId="10" fillId="2" borderId="1" xfId="5" applyFont="1" applyFill="1" applyBorder="1" applyAlignment="1">
      <alignment vertical="center" wrapText="1"/>
    </xf>
    <xf numFmtId="0" fontId="9" fillId="2" borderId="0" xfId="5" applyFont="1" applyFill="1" applyAlignment="1">
      <alignment vertical="center"/>
    </xf>
    <xf numFmtId="9" fontId="11" fillId="2" borderId="1" xfId="5" applyNumberFormat="1" applyFont="1" applyFill="1" applyBorder="1" applyAlignment="1">
      <alignment horizontal="left" vertical="center" wrapText="1"/>
    </xf>
    <xf numFmtId="0" fontId="14" fillId="0" borderId="0" xfId="4" applyFont="1" applyAlignment="1" applyProtection="1">
      <protection hidden="1"/>
    </xf>
    <xf numFmtId="0" fontId="14" fillId="0" borderId="0" xfId="0" applyFont="1" applyAlignment="1"/>
    <xf numFmtId="0" fontId="14" fillId="0" borderId="0" xfId="4" applyFont="1" applyAlignment="1"/>
    <xf numFmtId="0" fontId="11" fillId="0" borderId="0" xfId="4" applyFont="1" applyBorder="1" applyAlignment="1" applyProtection="1">
      <alignment horizontal="left"/>
      <protection locked="0"/>
    </xf>
    <xf numFmtId="0" fontId="12" fillId="0" borderId="0" xfId="4" applyFont="1" applyAlignment="1" applyProtection="1">
      <alignment horizontal="center" vertical="center" wrapText="1"/>
      <protection hidden="1"/>
    </xf>
    <xf numFmtId="0" fontId="12" fillId="0" borderId="0" xfId="4" applyFont="1" applyAlignment="1" applyProtection="1">
      <protection hidden="1"/>
    </xf>
    <xf numFmtId="0" fontId="12" fillId="0" borderId="0" xfId="4" applyFont="1" applyAlignment="1">
      <alignment horizontal="center" vertical="center" wrapText="1"/>
    </xf>
    <xf numFmtId="0" fontId="12" fillId="0" borderId="0" xfId="4" applyFont="1" applyProtection="1">
      <protection hidden="1"/>
    </xf>
    <xf numFmtId="0" fontId="12" fillId="0" borderId="0" xfId="4" applyFont="1"/>
    <xf numFmtId="0" fontId="10" fillId="0" borderId="1" xfId="4" applyFont="1" applyFill="1" applyBorder="1" applyAlignment="1" applyProtection="1">
      <alignment horizontal="center" vertical="top" wrapText="1"/>
      <protection locked="0"/>
    </xf>
    <xf numFmtId="0" fontId="11" fillId="0" borderId="1" xfId="4" applyFont="1" applyFill="1" applyBorder="1" applyAlignment="1" applyProtection="1">
      <alignment horizontal="center" vertical="top" wrapText="1"/>
      <protection locked="0"/>
    </xf>
    <xf numFmtId="0" fontId="14" fillId="0" borderId="0" xfId="4" applyFont="1" applyProtection="1">
      <protection hidden="1"/>
    </xf>
    <xf numFmtId="0" fontId="14" fillId="0" borderId="0" xfId="4" applyFont="1"/>
    <xf numFmtId="0" fontId="14" fillId="0" borderId="10" xfId="4" applyFont="1" applyBorder="1" applyProtection="1">
      <protection locked="0"/>
    </xf>
    <xf numFmtId="0" fontId="14" fillId="0" borderId="11" xfId="4" applyFont="1" applyBorder="1" applyProtection="1">
      <protection locked="0"/>
    </xf>
    <xf numFmtId="0" fontId="14" fillId="0" borderId="12" xfId="4" applyFont="1" applyBorder="1" applyProtection="1">
      <protection locked="0"/>
    </xf>
    <xf numFmtId="0" fontId="14" fillId="0" borderId="16" xfId="4" applyFont="1" applyBorder="1" applyProtection="1">
      <protection locked="0"/>
    </xf>
    <xf numFmtId="0" fontId="14" fillId="0" borderId="0" xfId="4" applyFont="1" applyBorder="1" applyProtection="1">
      <protection locked="0"/>
    </xf>
    <xf numFmtId="0" fontId="14" fillId="0" borderId="17" xfId="4" applyFont="1" applyBorder="1" applyProtection="1">
      <protection locked="0"/>
    </xf>
    <xf numFmtId="0" fontId="14" fillId="0" borderId="5" xfId="4" applyFont="1" applyBorder="1" applyProtection="1">
      <protection locked="0"/>
    </xf>
    <xf numFmtId="0" fontId="16" fillId="0" borderId="0" xfId="4" applyFont="1" applyBorder="1" applyProtection="1">
      <protection locked="0"/>
    </xf>
    <xf numFmtId="0" fontId="10" fillId="0" borderId="20" xfId="4" applyFont="1" applyBorder="1" applyAlignment="1" applyProtection="1">
      <alignment horizontal="left"/>
      <protection locked="0"/>
    </xf>
    <xf numFmtId="0" fontId="10" fillId="0" borderId="21" xfId="4" applyFont="1" applyBorder="1" applyAlignment="1" applyProtection="1">
      <alignment horizontal="center"/>
      <protection locked="0"/>
    </xf>
    <xf numFmtId="0" fontId="10" fillId="0" borderId="22" xfId="4" applyFont="1" applyBorder="1" applyAlignment="1" applyProtection="1">
      <alignment horizontal="center"/>
      <protection locked="0"/>
    </xf>
    <xf numFmtId="0" fontId="11" fillId="0" borderId="0" xfId="4" applyFont="1" applyBorder="1" applyAlignment="1" applyProtection="1">
      <alignment horizontal="center"/>
      <protection locked="0"/>
    </xf>
    <xf numFmtId="0" fontId="11" fillId="0" borderId="23" xfId="4" applyFont="1" applyBorder="1" applyAlignment="1" applyProtection="1">
      <alignment horizontal="left" vertical="justify"/>
      <protection locked="0"/>
    </xf>
    <xf numFmtId="167" fontId="11" fillId="0" borderId="0" xfId="7" applyFont="1" applyBorder="1" applyAlignment="1" applyProtection="1">
      <alignment horizontal="left"/>
      <protection locked="0"/>
    </xf>
    <xf numFmtId="9" fontId="11" fillId="0" borderId="0" xfId="8" applyFont="1" applyBorder="1" applyAlignment="1" applyProtection="1">
      <alignment horizontal="left"/>
      <protection locked="0"/>
    </xf>
    <xf numFmtId="170" fontId="14" fillId="0" borderId="0" xfId="7" applyNumberFormat="1" applyFont="1" applyProtection="1">
      <protection hidden="1"/>
    </xf>
    <xf numFmtId="169" fontId="11" fillId="0" borderId="16" xfId="6" applyNumberFormat="1" applyFont="1" applyBorder="1" applyAlignment="1" applyProtection="1">
      <alignment horizontal="center"/>
      <protection locked="0"/>
    </xf>
    <xf numFmtId="0" fontId="11" fillId="0" borderId="25" xfId="4" applyFont="1" applyBorder="1" applyAlignment="1" applyProtection="1">
      <alignment horizontal="left" vertical="justify"/>
      <protection locked="0"/>
    </xf>
    <xf numFmtId="0" fontId="11" fillId="0" borderId="16" xfId="4" applyFont="1" applyBorder="1" applyAlignment="1" applyProtection="1">
      <alignment horizontal="center" vertical="justify"/>
      <protection locked="0"/>
    </xf>
    <xf numFmtId="0" fontId="10" fillId="0" borderId="16" xfId="4" applyFont="1" applyBorder="1" applyAlignment="1" applyProtection="1">
      <alignment vertical="top" wrapText="1"/>
      <protection locked="0"/>
    </xf>
    <xf numFmtId="0" fontId="17" fillId="0" borderId="0" xfId="4" applyFont="1" applyBorder="1" applyAlignment="1" applyProtection="1">
      <alignment vertical="top" wrapText="1"/>
      <protection locked="0"/>
    </xf>
    <xf numFmtId="0" fontId="17" fillId="0" borderId="17" xfId="4" applyFont="1" applyBorder="1" applyAlignment="1" applyProtection="1">
      <alignment vertical="top" wrapText="1"/>
      <protection locked="0"/>
    </xf>
    <xf numFmtId="0" fontId="11" fillId="0" borderId="16" xfId="4" applyFont="1" applyBorder="1" applyAlignment="1" applyProtection="1">
      <alignment vertical="center" wrapText="1"/>
    </xf>
    <xf numFmtId="0" fontId="11" fillId="3" borderId="16" xfId="4" applyFont="1" applyFill="1" applyBorder="1" applyAlignment="1" applyProtection="1">
      <alignment vertical="center"/>
    </xf>
    <xf numFmtId="0" fontId="11" fillId="4" borderId="16" xfId="4" applyFont="1" applyFill="1" applyBorder="1" applyAlignment="1" applyProtection="1">
      <alignment vertical="center"/>
    </xf>
    <xf numFmtId="0" fontId="11" fillId="5" borderId="16" xfId="4" applyFont="1" applyFill="1" applyBorder="1" applyAlignment="1" applyProtection="1">
      <alignment vertical="center"/>
    </xf>
    <xf numFmtId="0" fontId="11" fillId="0" borderId="13" xfId="4" applyFont="1" applyBorder="1" applyAlignment="1" applyProtection="1">
      <alignment vertical="center"/>
    </xf>
    <xf numFmtId="0" fontId="14" fillId="0" borderId="0" xfId="4" applyFont="1" applyProtection="1">
      <protection locked="0"/>
    </xf>
    <xf numFmtId="0" fontId="14" fillId="0" borderId="16" xfId="4" applyFont="1" applyBorder="1" applyAlignment="1" applyProtection="1">
      <alignment horizontal="right"/>
      <protection locked="0"/>
    </xf>
    <xf numFmtId="0" fontId="14" fillId="0" borderId="0" xfId="4" applyFont="1" applyBorder="1" applyAlignment="1" applyProtection="1">
      <alignment horizontal="right"/>
      <protection locked="0"/>
    </xf>
    <xf numFmtId="0" fontId="15" fillId="6" borderId="28" xfId="4" applyFont="1" applyFill="1" applyBorder="1" applyAlignment="1" applyProtection="1">
      <alignment horizontal="center" vertical="center" wrapText="1"/>
      <protection locked="0"/>
    </xf>
    <xf numFmtId="0" fontId="11" fillId="0" borderId="23" xfId="4" applyFont="1" applyBorder="1" applyAlignment="1" applyProtection="1">
      <alignment horizontal="left" vertical="center"/>
      <protection locked="0"/>
    </xf>
    <xf numFmtId="0" fontId="10" fillId="7" borderId="7" xfId="4" applyFont="1" applyFill="1" applyBorder="1" applyAlignment="1">
      <alignment vertical="center" wrapText="1"/>
    </xf>
    <xf numFmtId="0" fontId="10" fillId="7" borderId="8" xfId="4" applyFont="1" applyFill="1" applyBorder="1" applyAlignment="1">
      <alignment vertical="center" wrapText="1"/>
    </xf>
    <xf numFmtId="0" fontId="10" fillId="7" borderId="7" xfId="4" applyFont="1" applyFill="1" applyBorder="1" applyAlignment="1" applyProtection="1">
      <alignment horizontal="center" vertical="center" wrapText="1"/>
      <protection locked="0"/>
    </xf>
    <xf numFmtId="0" fontId="10" fillId="7" borderId="1" xfId="4" applyFont="1" applyFill="1" applyBorder="1" applyAlignment="1" applyProtection="1">
      <alignment horizontal="center" vertical="center" wrapText="1"/>
      <protection locked="0"/>
    </xf>
    <xf numFmtId="0" fontId="14" fillId="0" borderId="0" xfId="4" applyFont="1" applyBorder="1"/>
    <xf numFmtId="0" fontId="14" fillId="0" borderId="17" xfId="4" applyFont="1" applyBorder="1"/>
    <xf numFmtId="9" fontId="9" fillId="0" borderId="16" xfId="8" applyFont="1" applyBorder="1" applyAlignment="1" applyProtection="1">
      <alignment horizontal="left"/>
    </xf>
    <xf numFmtId="9" fontId="11" fillId="0" borderId="0" xfId="8" applyFont="1" applyBorder="1" applyAlignment="1" applyProtection="1">
      <protection locked="0"/>
    </xf>
    <xf numFmtId="0" fontId="10" fillId="7" borderId="0" xfId="0" applyFont="1" applyFill="1" applyBorder="1" applyAlignment="1">
      <alignment horizontal="center" vertical="center" wrapText="1"/>
    </xf>
    <xf numFmtId="9" fontId="11" fillId="0" borderId="0" xfId="9" applyFont="1" applyBorder="1" applyAlignment="1">
      <alignment horizontal="center" vertical="center"/>
    </xf>
    <xf numFmtId="9" fontId="11" fillId="0" borderId="0" xfId="9" applyFont="1" applyBorder="1" applyAlignment="1">
      <alignment horizontal="center"/>
    </xf>
    <xf numFmtId="0" fontId="10" fillId="7" borderId="17" xfId="0" applyFont="1" applyFill="1" applyBorder="1" applyAlignment="1">
      <alignment horizontal="center" vertical="center" wrapText="1"/>
    </xf>
    <xf numFmtId="9" fontId="11" fillId="0" borderId="17" xfId="9" applyFont="1" applyBorder="1" applyAlignment="1" applyProtection="1">
      <alignment horizontal="center" vertical="center"/>
      <protection locked="0"/>
    </xf>
    <xf numFmtId="9" fontId="11" fillId="0" borderId="17" xfId="9" applyFont="1" applyBorder="1" applyAlignment="1" applyProtection="1">
      <alignment horizontal="center"/>
      <protection locked="0"/>
    </xf>
    <xf numFmtId="0" fontId="9" fillId="0" borderId="0" xfId="0" applyFont="1"/>
    <xf numFmtId="0" fontId="20" fillId="0" borderId="0" xfId="0" applyFont="1" applyAlignment="1">
      <alignment horizontal="center" vertical="center"/>
    </xf>
    <xf numFmtId="0" fontId="20" fillId="0" borderId="0" xfId="0" applyFont="1" applyAlignment="1">
      <alignment horizontal="center"/>
    </xf>
    <xf numFmtId="0" fontId="9" fillId="8" borderId="1" xfId="0" applyFont="1" applyFill="1" applyBorder="1" applyAlignment="1">
      <alignment horizontal="center" vertical="center"/>
    </xf>
    <xf numFmtId="0" fontId="9" fillId="8" borderId="1" xfId="0" applyFont="1" applyFill="1" applyBorder="1" applyAlignment="1">
      <alignment horizontal="left"/>
    </xf>
    <xf numFmtId="0" fontId="9" fillId="0" borderId="1" xfId="0" applyFont="1" applyBorder="1" applyAlignment="1">
      <alignment horizontal="center" vertical="center"/>
    </xf>
    <xf numFmtId="0" fontId="9" fillId="0" borderId="1" xfId="0" applyFont="1" applyBorder="1"/>
    <xf numFmtId="9" fontId="9" fillId="0" borderId="0" xfId="0" applyNumberFormat="1" applyFont="1"/>
    <xf numFmtId="0" fontId="9" fillId="0" borderId="1" xfId="0" applyFont="1" applyBorder="1" applyAlignment="1">
      <alignment wrapText="1"/>
    </xf>
    <xf numFmtId="0" fontId="9" fillId="0" borderId="0" xfId="0" applyFont="1" applyAlignment="1">
      <alignment horizontal="center" vertical="center"/>
    </xf>
    <xf numFmtId="0" fontId="23" fillId="2" borderId="15" xfId="16" applyFont="1" applyFill="1" applyBorder="1" applyAlignment="1">
      <alignment wrapText="1"/>
    </xf>
    <xf numFmtId="0" fontId="21" fillId="0" borderId="0" xfId="20" applyFont="1"/>
    <xf numFmtId="0" fontId="21" fillId="0" borderId="0" xfId="20" applyFont="1" applyBorder="1"/>
    <xf numFmtId="171" fontId="21" fillId="0" borderId="0" xfId="21" applyNumberFormat="1" applyFont="1"/>
    <xf numFmtId="0" fontId="21" fillId="0" borderId="0" xfId="20" applyFont="1" applyBorder="1" applyAlignment="1">
      <alignment vertical="center" wrapText="1"/>
    </xf>
    <xf numFmtId="0" fontId="21" fillId="0" borderId="0" xfId="20" applyFont="1" applyBorder="1" applyAlignment="1">
      <alignment wrapText="1"/>
    </xf>
    <xf numFmtId="0" fontId="22" fillId="0" borderId="0" xfId="20" applyFont="1" applyFill="1" applyBorder="1" applyAlignment="1">
      <alignment vertical="top" wrapText="1"/>
    </xf>
    <xf numFmtId="0" fontId="21" fillId="0" borderId="0" xfId="20" applyFont="1" applyFill="1"/>
    <xf numFmtId="0" fontId="21" fillId="0" borderId="0" xfId="20" applyFont="1" applyFill="1" applyBorder="1"/>
    <xf numFmtId="0" fontId="21" fillId="0" borderId="0" xfId="20" applyFont="1" applyFill="1" applyBorder="1" applyAlignment="1">
      <alignment vertical="center" wrapText="1"/>
    </xf>
    <xf numFmtId="0" fontId="21" fillId="0" borderId="0" xfId="20" applyFont="1" applyFill="1" applyBorder="1" applyAlignment="1">
      <alignment wrapText="1"/>
    </xf>
    <xf numFmtId="0" fontId="29" fillId="0" borderId="0" xfId="20" applyFont="1" applyFill="1"/>
    <xf numFmtId="171" fontId="31" fillId="0" borderId="1" xfId="21" applyNumberFormat="1" applyFont="1" applyFill="1" applyBorder="1" applyAlignment="1">
      <alignment vertical="center" wrapText="1"/>
    </xf>
    <xf numFmtId="0" fontId="31" fillId="0" borderId="1" xfId="20" applyFont="1" applyFill="1" applyBorder="1" applyAlignment="1">
      <alignment horizontal="center" vertical="center"/>
    </xf>
    <xf numFmtId="0" fontId="31" fillId="9" borderId="1" xfId="20" applyFont="1" applyFill="1" applyBorder="1" applyAlignment="1">
      <alignment horizontal="center" vertical="center"/>
    </xf>
    <xf numFmtId="0" fontId="31" fillId="0" borderId="1" xfId="20" applyFont="1" applyFill="1" applyBorder="1" applyAlignment="1">
      <alignment horizontal="center" vertical="center" wrapText="1"/>
    </xf>
    <xf numFmtId="0" fontId="30" fillId="0" borderId="1" xfId="20" applyFont="1" applyFill="1" applyBorder="1" applyAlignment="1">
      <alignment vertical="center" wrapText="1"/>
    </xf>
    <xf numFmtId="0" fontId="1" fillId="0" borderId="0" xfId="20"/>
    <xf numFmtId="0" fontId="1" fillId="0" borderId="0" xfId="20" applyAlignment="1">
      <alignment vertical="center"/>
    </xf>
    <xf numFmtId="0" fontId="30" fillId="0" borderId="29" xfId="20" applyFont="1" applyFill="1" applyBorder="1" applyAlignment="1">
      <alignment horizontal="center" vertical="center" wrapText="1"/>
    </xf>
    <xf numFmtId="171" fontId="31" fillId="0" borderId="1" xfId="21" applyNumberFormat="1" applyFont="1" applyFill="1" applyBorder="1" applyAlignment="1">
      <alignment horizontal="center" vertical="center"/>
    </xf>
    <xf numFmtId="0" fontId="31" fillId="10" borderId="1" xfId="20" applyFont="1" applyFill="1" applyBorder="1" applyAlignment="1">
      <alignment horizontal="center" vertical="center"/>
    </xf>
    <xf numFmtId="0" fontId="31" fillId="11" borderId="1" xfId="20" applyFont="1" applyFill="1" applyBorder="1" applyAlignment="1">
      <alignment horizontal="center" vertical="center"/>
    </xf>
    <xf numFmtId="0" fontId="30" fillId="10" borderId="1" xfId="20" applyFont="1" applyFill="1" applyBorder="1" applyAlignment="1">
      <alignment vertical="center" wrapText="1"/>
    </xf>
    <xf numFmtId="0" fontId="30" fillId="0" borderId="30" xfId="20" applyFont="1" applyFill="1" applyBorder="1" applyAlignment="1">
      <alignment horizontal="center" vertical="center" wrapText="1"/>
    </xf>
    <xf numFmtId="0" fontId="30" fillId="0" borderId="1" xfId="20" applyFont="1" applyFill="1" applyBorder="1" applyAlignment="1">
      <alignment vertical="top" wrapText="1"/>
    </xf>
    <xf numFmtId="0" fontId="30" fillId="0" borderId="1" xfId="20" applyFont="1" applyFill="1" applyBorder="1" applyAlignment="1">
      <alignment horizontal="center" vertical="center" wrapText="1"/>
    </xf>
    <xf numFmtId="171" fontId="31" fillId="0" borderId="1" xfId="21" applyNumberFormat="1" applyFont="1" applyFill="1" applyBorder="1" applyAlignment="1">
      <alignment horizontal="center" vertical="center" wrapText="1"/>
    </xf>
    <xf numFmtId="0" fontId="30" fillId="0" borderId="28" xfId="20" applyFont="1" applyFill="1" applyBorder="1" applyAlignment="1">
      <alignment horizontal="left" vertical="top" wrapText="1"/>
    </xf>
    <xf numFmtId="0" fontId="30" fillId="0" borderId="28" xfId="20" applyFont="1" applyFill="1" applyBorder="1" applyAlignment="1">
      <alignment horizontal="center" vertical="center" wrapText="1"/>
    </xf>
    <xf numFmtId="0" fontId="32" fillId="0" borderId="12" xfId="20" applyFont="1" applyFill="1" applyBorder="1" applyAlignment="1">
      <alignment horizontal="left" vertical="top" wrapText="1"/>
    </xf>
    <xf numFmtId="0" fontId="30" fillId="0" borderId="28" xfId="20" applyFont="1" applyFill="1" applyBorder="1" applyAlignment="1">
      <alignment vertical="center" wrapText="1"/>
    </xf>
    <xf numFmtId="171" fontId="34" fillId="0" borderId="1" xfId="21" applyNumberFormat="1" applyFont="1" applyFill="1" applyBorder="1" applyAlignment="1">
      <alignment vertical="center" wrapText="1"/>
    </xf>
    <xf numFmtId="172" fontId="31" fillId="0" borderId="1" xfId="22" applyNumberFormat="1" applyFont="1" applyFill="1" applyBorder="1" applyAlignment="1">
      <alignment horizontal="center" vertical="center" wrapText="1"/>
    </xf>
    <xf numFmtId="172" fontId="31" fillId="0" borderId="1" xfId="20" applyNumberFormat="1" applyFont="1" applyBorder="1" applyAlignment="1">
      <alignment horizontal="center" vertical="center"/>
    </xf>
    <xf numFmtId="41" fontId="31" fillId="0" borderId="1" xfId="23" applyFont="1" applyFill="1" applyBorder="1" applyAlignment="1">
      <alignment horizontal="center" vertical="center"/>
    </xf>
    <xf numFmtId="174" fontId="31" fillId="0" borderId="1" xfId="22" applyNumberFormat="1" applyFont="1" applyFill="1" applyBorder="1" applyAlignment="1">
      <alignment horizontal="center" vertical="center"/>
    </xf>
    <xf numFmtId="174" fontId="31" fillId="9" borderId="1" xfId="22" applyNumberFormat="1" applyFont="1" applyFill="1" applyBorder="1" applyAlignment="1">
      <alignment horizontal="center" vertical="center"/>
    </xf>
    <xf numFmtId="174" fontId="31" fillId="0" borderId="1" xfId="22" applyNumberFormat="1" applyFont="1" applyFill="1" applyBorder="1" applyAlignment="1">
      <alignment horizontal="center" vertical="center" wrapText="1"/>
    </xf>
    <xf numFmtId="175" fontId="31" fillId="0" borderId="1" xfId="22" applyNumberFormat="1" applyFont="1" applyFill="1" applyBorder="1" applyAlignment="1">
      <alignment horizontal="center" vertical="center"/>
    </xf>
    <xf numFmtId="175" fontId="31" fillId="9" borderId="1" xfId="22" applyNumberFormat="1" applyFont="1" applyFill="1" applyBorder="1" applyAlignment="1">
      <alignment horizontal="center" vertical="center"/>
    </xf>
    <xf numFmtId="0" fontId="33" fillId="0" borderId="29" xfId="20" applyFont="1" applyFill="1" applyBorder="1" applyAlignment="1">
      <alignment horizontal="center" vertical="center" wrapText="1"/>
    </xf>
    <xf numFmtId="0" fontId="33" fillId="0" borderId="30" xfId="20" applyFont="1" applyFill="1" applyBorder="1" applyAlignment="1">
      <alignment horizontal="center" vertical="center" wrapText="1"/>
    </xf>
    <xf numFmtId="172" fontId="31" fillId="0" borderId="1" xfId="22" applyNumberFormat="1" applyFont="1" applyFill="1" applyBorder="1" applyAlignment="1">
      <alignment vertical="center" wrapText="1"/>
    </xf>
    <xf numFmtId="171" fontId="34" fillId="0" borderId="29" xfId="21" applyNumberFormat="1" applyFont="1" applyFill="1" applyBorder="1" applyAlignment="1">
      <alignment horizontal="left" vertical="center" wrapText="1"/>
    </xf>
    <xf numFmtId="9" fontId="31" fillId="0" borderId="1" xfId="20" applyNumberFormat="1" applyFont="1" applyFill="1" applyBorder="1" applyAlignment="1">
      <alignment horizontal="center" vertical="center"/>
    </xf>
    <xf numFmtId="176" fontId="31" fillId="9" borderId="1" xfId="20" applyNumberFormat="1" applyFont="1" applyFill="1" applyBorder="1" applyAlignment="1">
      <alignment horizontal="center" vertical="center"/>
    </xf>
    <xf numFmtId="0" fontId="30" fillId="0" borderId="1" xfId="20" applyFont="1" applyFill="1" applyBorder="1" applyAlignment="1">
      <alignment horizontal="left" vertical="top" wrapText="1"/>
    </xf>
    <xf numFmtId="0" fontId="33" fillId="0" borderId="1" xfId="20" applyFont="1" applyFill="1" applyBorder="1" applyAlignment="1">
      <alignment vertical="center" wrapText="1"/>
    </xf>
    <xf numFmtId="0" fontId="1" fillId="0" borderId="0" xfId="20" applyFill="1"/>
    <xf numFmtId="0" fontId="33" fillId="0" borderId="29" xfId="20" applyFont="1" applyFill="1" applyBorder="1" applyAlignment="1">
      <alignment vertical="center" wrapText="1"/>
    </xf>
    <xf numFmtId="176" fontId="31" fillId="0" borderId="1" xfId="20" applyNumberFormat="1" applyFont="1" applyFill="1" applyBorder="1" applyAlignment="1">
      <alignment horizontal="center" vertical="center"/>
    </xf>
    <xf numFmtId="176" fontId="31" fillId="0" borderId="1" xfId="20" applyNumberFormat="1" applyFont="1" applyFill="1" applyBorder="1" applyAlignment="1">
      <alignment horizontal="center" vertical="center" wrapText="1"/>
    </xf>
    <xf numFmtId="0" fontId="30" fillId="0" borderId="30" xfId="20" applyFont="1" applyFill="1" applyBorder="1" applyAlignment="1">
      <alignment vertical="center" wrapText="1"/>
    </xf>
    <xf numFmtId="0" fontId="21" fillId="0" borderId="1" xfId="20" applyFont="1" applyFill="1" applyBorder="1"/>
    <xf numFmtId="0" fontId="33" fillId="0" borderId="30" xfId="20" applyFont="1" applyFill="1" applyBorder="1" applyAlignment="1">
      <alignment vertical="center" wrapText="1"/>
    </xf>
    <xf numFmtId="0" fontId="33" fillId="0" borderId="28" xfId="20" applyFont="1" applyFill="1" applyBorder="1" applyAlignment="1">
      <alignment vertical="center" wrapText="1"/>
    </xf>
    <xf numFmtId="9" fontId="31" fillId="0" borderId="1" xfId="20" applyNumberFormat="1" applyFont="1" applyFill="1" applyBorder="1" applyAlignment="1">
      <alignment horizontal="center" vertical="center" wrapText="1"/>
    </xf>
    <xf numFmtId="176" fontId="31" fillId="2" borderId="1" xfId="20" applyNumberFormat="1" applyFont="1" applyFill="1" applyBorder="1" applyAlignment="1">
      <alignment horizontal="center" vertical="center" wrapText="1"/>
    </xf>
    <xf numFmtId="0" fontId="30" fillId="12" borderId="28" xfId="20" applyFont="1" applyFill="1" applyBorder="1" applyAlignment="1">
      <alignment horizontal="center" vertical="center" wrapText="1"/>
    </xf>
    <xf numFmtId="0" fontId="31" fillId="12" borderId="1" xfId="20" applyFont="1" applyFill="1" applyBorder="1" applyAlignment="1">
      <alignment horizontal="center" vertical="center"/>
    </xf>
    <xf numFmtId="0" fontId="31" fillId="12" borderId="1" xfId="20" applyFont="1" applyFill="1" applyBorder="1" applyAlignment="1">
      <alignment horizontal="center" vertical="center" wrapText="1"/>
    </xf>
    <xf numFmtId="0" fontId="30" fillId="12" borderId="1" xfId="20" applyFont="1" applyFill="1" applyBorder="1" applyAlignment="1">
      <alignment vertical="center" wrapText="1"/>
    </xf>
    <xf numFmtId="0" fontId="30" fillId="2" borderId="30" xfId="20" applyFont="1" applyFill="1" applyBorder="1" applyAlignment="1">
      <alignment horizontal="left" vertical="top" wrapText="1"/>
    </xf>
    <xf numFmtId="0" fontId="30" fillId="2" borderId="30" xfId="20" applyFont="1" applyFill="1" applyBorder="1" applyAlignment="1">
      <alignment horizontal="center" vertical="center" wrapText="1"/>
    </xf>
    <xf numFmtId="0" fontId="30" fillId="0" borderId="29" xfId="20" applyFont="1" applyFill="1" applyBorder="1" applyAlignment="1">
      <alignment vertical="center" wrapText="1"/>
    </xf>
    <xf numFmtId="0" fontId="30" fillId="2" borderId="28" xfId="20" applyFont="1" applyFill="1" applyBorder="1" applyAlignment="1">
      <alignment horizontal="center" vertical="center" wrapText="1"/>
    </xf>
    <xf numFmtId="0" fontId="31" fillId="2" borderId="1" xfId="20" applyFont="1" applyFill="1" applyBorder="1" applyAlignment="1">
      <alignment horizontal="center" vertical="center"/>
    </xf>
    <xf numFmtId="0" fontId="31" fillId="2" borderId="1" xfId="20" applyFont="1" applyFill="1" applyBorder="1" applyAlignment="1">
      <alignment horizontal="center" vertical="center" wrapText="1"/>
    </xf>
    <xf numFmtId="0" fontId="30" fillId="2" borderId="1" xfId="20" applyFont="1" applyFill="1" applyBorder="1" applyAlignment="1">
      <alignment vertical="center" wrapText="1"/>
    </xf>
    <xf numFmtId="0" fontId="30" fillId="2" borderId="1" xfId="20" applyFont="1" applyFill="1" applyBorder="1" applyAlignment="1">
      <alignment horizontal="center" vertical="center" wrapText="1"/>
    </xf>
    <xf numFmtId="0" fontId="38" fillId="0" borderId="1" xfId="20" applyFont="1" applyFill="1" applyBorder="1" applyAlignment="1">
      <alignment horizontal="center" vertical="center"/>
    </xf>
    <xf numFmtId="0" fontId="31" fillId="12" borderId="1" xfId="20" applyNumberFormat="1" applyFont="1" applyFill="1" applyBorder="1" applyAlignment="1">
      <alignment horizontal="center" vertical="center"/>
    </xf>
    <xf numFmtId="0" fontId="31" fillId="9" borderId="1" xfId="20" applyNumberFormat="1" applyFont="1" applyFill="1" applyBorder="1" applyAlignment="1">
      <alignment horizontal="center" vertical="center"/>
    </xf>
    <xf numFmtId="0" fontId="31" fillId="12" borderId="1" xfId="20" applyNumberFormat="1" applyFont="1" applyFill="1" applyBorder="1" applyAlignment="1">
      <alignment horizontal="center" vertical="center" wrapText="1"/>
    </xf>
    <xf numFmtId="0" fontId="1" fillId="13" borderId="0" xfId="20" applyFill="1"/>
    <xf numFmtId="9" fontId="31" fillId="2" borderId="1" xfId="20" applyNumberFormat="1" applyFont="1" applyFill="1" applyBorder="1" applyAlignment="1">
      <alignment horizontal="center" vertical="center"/>
    </xf>
    <xf numFmtId="176" fontId="31" fillId="2" borderId="1" xfId="20" applyNumberFormat="1" applyFont="1" applyFill="1" applyBorder="1" applyAlignment="1">
      <alignment horizontal="center" vertical="center"/>
    </xf>
    <xf numFmtId="0" fontId="30" fillId="2" borderId="28" xfId="20" applyFont="1" applyFill="1" applyBorder="1" applyAlignment="1">
      <alignment vertical="center" wrapText="1"/>
    </xf>
    <xf numFmtId="0" fontId="1" fillId="2" borderId="0" xfId="20" applyFill="1"/>
    <xf numFmtId="0" fontId="33" fillId="2" borderId="1" xfId="20" applyFont="1" applyFill="1" applyBorder="1" applyAlignment="1">
      <alignment horizontal="center" vertical="center" wrapText="1"/>
    </xf>
    <xf numFmtId="0" fontId="29" fillId="2" borderId="1" xfId="20" applyFont="1" applyFill="1" applyBorder="1" applyAlignment="1">
      <alignment wrapText="1"/>
    </xf>
    <xf numFmtId="0" fontId="33" fillId="0" borderId="1" xfId="20" applyFont="1" applyFill="1" applyBorder="1" applyAlignment="1">
      <alignment horizontal="center" vertical="center" wrapText="1"/>
    </xf>
    <xf numFmtId="0" fontId="29" fillId="0" borderId="1" xfId="20" applyFont="1" applyFill="1" applyBorder="1" applyAlignment="1">
      <alignment vertical="center" wrapText="1"/>
    </xf>
    <xf numFmtId="0" fontId="29" fillId="0" borderId="1" xfId="20" applyFont="1" applyFill="1" applyBorder="1" applyAlignment="1">
      <alignment wrapText="1"/>
    </xf>
    <xf numFmtId="0" fontId="30" fillId="14" borderId="1" xfId="20" applyFont="1" applyFill="1" applyBorder="1" applyAlignment="1">
      <alignment horizontal="center" vertical="center" wrapText="1"/>
    </xf>
    <xf numFmtId="0" fontId="31" fillId="14" borderId="1" xfId="20" applyFont="1" applyFill="1" applyBorder="1" applyAlignment="1">
      <alignment horizontal="center" vertical="center"/>
    </xf>
    <xf numFmtId="0" fontId="31" fillId="14" borderId="1" xfId="20" applyFont="1" applyFill="1" applyBorder="1" applyAlignment="1">
      <alignment horizontal="center" vertical="center" wrapText="1"/>
    </xf>
    <xf numFmtId="0" fontId="30" fillId="14" borderId="1" xfId="20" applyFont="1" applyFill="1" applyBorder="1" applyAlignment="1">
      <alignment vertical="center" wrapText="1"/>
    </xf>
    <xf numFmtId="0" fontId="30" fillId="15" borderId="1" xfId="20" applyFont="1" applyFill="1" applyBorder="1" applyAlignment="1">
      <alignment vertical="center" wrapText="1"/>
    </xf>
    <xf numFmtId="0" fontId="35" fillId="14" borderId="1" xfId="20" applyFont="1" applyFill="1" applyBorder="1" applyAlignment="1">
      <alignment horizontal="center" vertical="center" wrapText="1"/>
    </xf>
    <xf numFmtId="0" fontId="35" fillId="0" borderId="1" xfId="20" applyFont="1" applyFill="1" applyBorder="1" applyAlignment="1">
      <alignment horizontal="center" vertical="center" wrapText="1"/>
    </xf>
    <xf numFmtId="9" fontId="31" fillId="0" borderId="1" xfId="23" applyNumberFormat="1" applyFont="1" applyFill="1" applyBorder="1" applyAlignment="1">
      <alignment horizontal="center" vertical="center"/>
    </xf>
    <xf numFmtId="0" fontId="33" fillId="2" borderId="1" xfId="20" applyFont="1" applyFill="1" applyBorder="1" applyAlignment="1">
      <alignment vertical="center" wrapText="1"/>
    </xf>
    <xf numFmtId="9" fontId="38" fillId="0" borderId="1" xfId="20" applyNumberFormat="1" applyFont="1" applyFill="1" applyBorder="1" applyAlignment="1">
      <alignment horizontal="center" vertical="center"/>
    </xf>
    <xf numFmtId="0" fontId="35" fillId="16" borderId="1" xfId="20" applyFont="1" applyFill="1" applyBorder="1" applyAlignment="1">
      <alignment horizontal="center" vertical="center" wrapText="1"/>
    </xf>
    <xf numFmtId="0" fontId="39" fillId="17" borderId="0" xfId="20" applyFont="1" applyFill="1" applyBorder="1" applyAlignment="1">
      <alignment vertical="center" wrapText="1"/>
    </xf>
    <xf numFmtId="0" fontId="40" fillId="17" borderId="29" xfId="20" applyFont="1" applyFill="1" applyBorder="1" applyAlignment="1">
      <alignment horizontal="center" vertical="center" wrapText="1"/>
    </xf>
    <xf numFmtId="0" fontId="24" fillId="2" borderId="7" xfId="16" applyFont="1" applyFill="1" applyBorder="1" applyAlignment="1">
      <alignment horizontal="center" wrapText="1"/>
    </xf>
    <xf numFmtId="0" fontId="27" fillId="2" borderId="1" xfId="16" applyFont="1" applyFill="1" applyBorder="1"/>
    <xf numFmtId="0" fontId="23" fillId="2" borderId="1" xfId="16" applyFont="1" applyFill="1" applyBorder="1" applyAlignment="1">
      <alignment wrapText="1"/>
    </xf>
    <xf numFmtId="0" fontId="23" fillId="2" borderId="8" xfId="16" applyFont="1" applyFill="1" applyBorder="1" applyAlignment="1">
      <alignment wrapText="1"/>
    </xf>
    <xf numFmtId="0" fontId="21" fillId="2" borderId="0" xfId="20" applyFont="1" applyFill="1" applyBorder="1"/>
    <xf numFmtId="0" fontId="28" fillId="0" borderId="0" xfId="20" applyFont="1" applyFill="1" applyBorder="1" applyAlignment="1">
      <alignment wrapText="1"/>
    </xf>
    <xf numFmtId="171" fontId="21" fillId="0" borderId="0" xfId="21" applyNumberFormat="1" applyFont="1" applyBorder="1"/>
    <xf numFmtId="0" fontId="26" fillId="2" borderId="7" xfId="16" applyFont="1" applyFill="1" applyBorder="1" applyAlignment="1">
      <alignment horizontal="center" wrapText="1"/>
    </xf>
    <xf numFmtId="0" fontId="42" fillId="0" borderId="1" xfId="16" applyFont="1" applyFill="1" applyBorder="1"/>
    <xf numFmtId="0" fontId="42" fillId="2" borderId="1" xfId="16" applyFont="1" applyFill="1" applyBorder="1" applyAlignment="1">
      <alignment wrapText="1"/>
    </xf>
    <xf numFmtId="0" fontId="42" fillId="2" borderId="8" xfId="16" applyFont="1" applyFill="1" applyBorder="1" applyAlignment="1">
      <alignment wrapText="1"/>
    </xf>
    <xf numFmtId="0" fontId="43" fillId="0" borderId="1" xfId="20" applyFont="1" applyFill="1" applyBorder="1"/>
    <xf numFmtId="9" fontId="21" fillId="0" borderId="0" xfId="9" applyFont="1" applyFill="1" applyBorder="1" applyAlignment="1">
      <alignment horizontal="right" wrapText="1"/>
    </xf>
    <xf numFmtId="173" fontId="11" fillId="0" borderId="16" xfId="6" applyNumberFormat="1" applyFont="1" applyBorder="1" applyAlignment="1" applyProtection="1">
      <alignment horizontal="center"/>
      <protection locked="0"/>
    </xf>
    <xf numFmtId="176" fontId="31" fillId="0" borderId="1" xfId="9" applyNumberFormat="1" applyFont="1" applyFill="1" applyBorder="1" applyAlignment="1">
      <alignment horizontal="center" vertical="center"/>
    </xf>
    <xf numFmtId="0" fontId="21" fillId="0" borderId="1" xfId="20" applyFont="1" applyFill="1" applyBorder="1" applyAlignment="1">
      <alignment wrapText="1"/>
    </xf>
    <xf numFmtId="0" fontId="26" fillId="0" borderId="0" xfId="16" applyFont="1" applyFill="1" applyBorder="1" applyAlignment="1">
      <alignment wrapText="1"/>
    </xf>
    <xf numFmtId="0" fontId="26" fillId="18" borderId="0" xfId="16" applyFont="1" applyFill="1" applyBorder="1" applyAlignment="1">
      <alignment horizontal="center" wrapText="1"/>
    </xf>
    <xf numFmtId="0" fontId="26" fillId="18" borderId="0" xfId="20" applyFont="1" applyFill="1" applyAlignment="1">
      <alignment horizontal="center"/>
    </xf>
    <xf numFmtId="9" fontId="34" fillId="0" borderId="1" xfId="9" applyFont="1" applyFill="1" applyBorder="1" applyAlignment="1">
      <alignment vertical="center" wrapText="1"/>
    </xf>
    <xf numFmtId="2" fontId="31" fillId="2" borderId="1" xfId="20" applyNumberFormat="1" applyFont="1" applyFill="1" applyBorder="1" applyAlignment="1">
      <alignment horizontal="center" vertical="center" wrapText="1"/>
    </xf>
    <xf numFmtId="2" fontId="34" fillId="0" borderId="1" xfId="9" applyNumberFormat="1" applyFont="1" applyFill="1" applyBorder="1" applyAlignment="1">
      <alignment vertical="center" wrapText="1"/>
    </xf>
    <xf numFmtId="1" fontId="34" fillId="0" borderId="1" xfId="9" applyNumberFormat="1" applyFont="1" applyFill="1" applyBorder="1" applyAlignment="1">
      <alignment vertical="center" wrapText="1"/>
    </xf>
    <xf numFmtId="0" fontId="21" fillId="2" borderId="0" xfId="20" applyFont="1" applyFill="1" applyBorder="1" applyAlignment="1">
      <alignment wrapText="1"/>
    </xf>
    <xf numFmtId="9" fontId="21" fillId="2" borderId="0" xfId="9" applyFont="1" applyFill="1" applyBorder="1" applyAlignment="1">
      <alignment horizontal="right" wrapText="1"/>
    </xf>
    <xf numFmtId="173" fontId="15" fillId="0" borderId="24" xfId="6" applyNumberFormat="1" applyFont="1" applyBorder="1" applyAlignment="1" applyProtection="1">
      <alignment horizontal="right"/>
      <protection locked="0"/>
    </xf>
    <xf numFmtId="173" fontId="15" fillId="0" borderId="6" xfId="6" applyNumberFormat="1" applyFont="1" applyBorder="1" applyAlignment="1" applyProtection="1">
      <alignment horizontal="right"/>
      <protection locked="0"/>
    </xf>
    <xf numFmtId="9" fontId="15" fillId="0" borderId="26" xfId="9" applyFont="1" applyBorder="1" applyAlignment="1" applyProtection="1">
      <alignment horizontal="right"/>
      <protection locked="0"/>
    </xf>
    <xf numFmtId="9" fontId="15" fillId="0" borderId="27" xfId="9" applyFont="1" applyBorder="1" applyAlignment="1" applyProtection="1">
      <alignment horizontal="right"/>
      <protection locked="0"/>
    </xf>
    <xf numFmtId="173" fontId="15" fillId="0" borderId="6" xfId="9" applyNumberFormat="1" applyFont="1" applyBorder="1" applyAlignment="1" applyProtection="1">
      <alignment horizontal="right"/>
      <protection locked="0"/>
    </xf>
    <xf numFmtId="1" fontId="15" fillId="0" borderId="24" xfId="9" applyNumberFormat="1" applyFont="1" applyBorder="1" applyAlignment="1" applyProtection="1">
      <alignment horizontal="right" vertical="center"/>
      <protection locked="0"/>
    </xf>
    <xf numFmtId="9" fontId="33" fillId="0" borderId="1" xfId="9" applyFont="1" applyFill="1" applyBorder="1" applyAlignment="1">
      <alignment vertical="center" wrapText="1"/>
    </xf>
    <xf numFmtId="0" fontId="11" fillId="2" borderId="1" xfId="5" applyFont="1" applyFill="1" applyBorder="1" applyAlignment="1">
      <alignment horizontal="left" vertical="center" wrapText="1"/>
    </xf>
    <xf numFmtId="0" fontId="10" fillId="7" borderId="1" xfId="0" applyFont="1" applyFill="1" applyBorder="1" applyAlignment="1">
      <alignment horizontal="left" vertical="center" wrapText="1"/>
    </xf>
    <xf numFmtId="0" fontId="10" fillId="7" borderId="7" xfId="0" applyFont="1" applyFill="1" applyBorder="1" applyAlignment="1">
      <alignment horizontal="justify" vertical="center" wrapText="1"/>
    </xf>
    <xf numFmtId="0" fontId="10" fillId="7" borderId="9" xfId="0" applyFont="1" applyFill="1" applyBorder="1" applyAlignment="1">
      <alignment horizontal="justify" vertical="center" wrapText="1"/>
    </xf>
    <xf numFmtId="0" fontId="10" fillId="0" borderId="2" xfId="5" applyFont="1" applyFill="1" applyBorder="1" applyAlignment="1">
      <alignment horizontal="center" vertical="center" wrapText="1"/>
    </xf>
    <xf numFmtId="0" fontId="10" fillId="0" borderId="3" xfId="5" applyFont="1" applyFill="1" applyBorder="1" applyAlignment="1">
      <alignment horizontal="center" vertical="center" wrapText="1"/>
    </xf>
    <xf numFmtId="0" fontId="10" fillId="0" borderId="4" xfId="5" applyFont="1" applyFill="1" applyBorder="1" applyAlignment="1">
      <alignment horizontal="center" vertical="center" wrapText="1"/>
    </xf>
    <xf numFmtId="0" fontId="11" fillId="0" borderId="1" xfId="5" applyFont="1" applyFill="1" applyBorder="1" applyAlignment="1">
      <alignment horizontal="left" vertical="center" wrapText="1"/>
    </xf>
    <xf numFmtId="0" fontId="10" fillId="0" borderId="1" xfId="5" applyFont="1" applyFill="1" applyBorder="1" applyAlignment="1">
      <alignment horizontal="left" vertical="center" wrapText="1"/>
    </xf>
    <xf numFmtId="0" fontId="11" fillId="0" borderId="7" xfId="5" applyFont="1" applyFill="1" applyBorder="1" applyAlignment="1">
      <alignment horizontal="left" vertical="center" wrapText="1"/>
    </xf>
    <xf numFmtId="0" fontId="11" fillId="0" borderId="8" xfId="5" applyFont="1" applyFill="1" applyBorder="1" applyAlignment="1">
      <alignment horizontal="left" vertical="center" wrapText="1"/>
    </xf>
    <xf numFmtId="0" fontId="11" fillId="0" borderId="9" xfId="5" applyFont="1" applyFill="1" applyBorder="1" applyAlignment="1">
      <alignment horizontal="left" vertical="center" wrapText="1"/>
    </xf>
    <xf numFmtId="0" fontId="10" fillId="2" borderId="1" xfId="5" applyFont="1" applyFill="1" applyBorder="1" applyAlignment="1">
      <alignment horizontal="center" vertical="center" wrapText="1"/>
    </xf>
    <xf numFmtId="0" fontId="10" fillId="0" borderId="0" xfId="4" applyFont="1" applyAlignment="1" applyProtection="1">
      <alignment horizontal="center"/>
      <protection locked="0"/>
    </xf>
    <xf numFmtId="0" fontId="12" fillId="0" borderId="0" xfId="4" applyFont="1" applyAlignment="1" applyProtection="1">
      <alignment horizontal="center"/>
      <protection locked="0"/>
    </xf>
    <xf numFmtId="0" fontId="11" fillId="7" borderId="8" xfId="4" applyFont="1" applyFill="1" applyBorder="1" applyAlignment="1">
      <alignment horizontal="center" vertical="center" wrapText="1"/>
    </xf>
    <xf numFmtId="0" fontId="10" fillId="7" borderId="1" xfId="4" applyFont="1" applyFill="1" applyBorder="1" applyAlignment="1" applyProtection="1">
      <alignment horizontal="center" vertical="center"/>
      <protection locked="0"/>
    </xf>
    <xf numFmtId="0" fontId="10" fillId="7" borderId="7" xfId="4" applyFont="1" applyFill="1" applyBorder="1" applyAlignment="1">
      <alignment horizontal="left" vertical="center" wrapText="1"/>
    </xf>
    <xf numFmtId="0" fontId="10" fillId="7" borderId="8" xfId="4" applyFont="1" applyFill="1" applyBorder="1" applyAlignment="1">
      <alignment horizontal="left" vertical="center" wrapText="1"/>
    </xf>
    <xf numFmtId="0" fontId="10" fillId="7" borderId="9" xfId="4" applyFont="1" applyFill="1" applyBorder="1" applyAlignment="1">
      <alignment horizontal="left" vertical="center" wrapText="1"/>
    </xf>
    <xf numFmtId="0" fontId="11" fillId="0" borderId="10" xfId="4" applyFont="1" applyFill="1" applyBorder="1" applyAlignment="1" applyProtection="1">
      <alignment horizontal="center" vertical="center" wrapText="1"/>
      <protection locked="0"/>
    </xf>
    <xf numFmtId="0" fontId="15" fillId="0" borderId="11" xfId="4" applyFont="1" applyFill="1" applyBorder="1" applyAlignment="1" applyProtection="1">
      <alignment horizontal="center" vertical="center" wrapText="1"/>
      <protection locked="0"/>
    </xf>
    <xf numFmtId="0" fontId="15" fillId="0" borderId="12" xfId="4" applyFont="1" applyFill="1" applyBorder="1" applyAlignment="1" applyProtection="1">
      <alignment horizontal="center" vertical="center" wrapText="1"/>
      <protection locked="0"/>
    </xf>
    <xf numFmtId="0" fontId="15" fillId="0" borderId="13" xfId="4" applyFont="1" applyFill="1" applyBorder="1" applyAlignment="1" applyProtection="1">
      <alignment horizontal="center" vertical="center" wrapText="1"/>
      <protection locked="0"/>
    </xf>
    <xf numFmtId="0" fontId="15" fillId="0" borderId="14" xfId="4" applyFont="1" applyFill="1" applyBorder="1" applyAlignment="1" applyProtection="1">
      <alignment horizontal="center" vertical="center" wrapText="1"/>
      <protection locked="0"/>
    </xf>
    <xf numFmtId="0" fontId="15" fillId="0" borderId="15" xfId="4" applyFont="1" applyFill="1" applyBorder="1" applyAlignment="1" applyProtection="1">
      <alignment horizontal="center" vertical="center" wrapText="1"/>
      <protection locked="0"/>
    </xf>
    <xf numFmtId="9" fontId="11" fillId="2" borderId="28" xfId="4" applyNumberFormat="1" applyFont="1" applyFill="1" applyBorder="1" applyAlignment="1">
      <alignment horizontal="center" vertical="center"/>
    </xf>
    <xf numFmtId="0" fontId="11" fillId="2" borderId="29" xfId="4" applyFont="1" applyFill="1" applyBorder="1" applyAlignment="1">
      <alignment horizontal="center" vertical="center"/>
    </xf>
    <xf numFmtId="0" fontId="11" fillId="0" borderId="0" xfId="4" applyFont="1" applyBorder="1" applyAlignment="1" applyProtection="1">
      <alignment vertical="center" wrapText="1"/>
    </xf>
    <xf numFmtId="0" fontId="11" fillId="0" borderId="17" xfId="4" applyFont="1" applyBorder="1" applyAlignment="1" applyProtection="1">
      <alignment vertical="center" wrapText="1"/>
    </xf>
    <xf numFmtId="0" fontId="11" fillId="0" borderId="14" xfId="4" applyFont="1" applyBorder="1" applyAlignment="1" applyProtection="1">
      <alignment vertical="center" wrapText="1"/>
    </xf>
    <xf numFmtId="0" fontId="11" fillId="0" borderId="15" xfId="4" applyFont="1" applyBorder="1" applyAlignment="1" applyProtection="1">
      <alignment vertical="center" wrapText="1"/>
    </xf>
    <xf numFmtId="0" fontId="11" fillId="0" borderId="1" xfId="4" applyFont="1" applyFill="1" applyBorder="1" applyAlignment="1" applyProtection="1">
      <alignment horizontal="center" vertical="center" wrapText="1"/>
      <protection locked="0"/>
    </xf>
    <xf numFmtId="0" fontId="13" fillId="0" borderId="1" xfId="4" applyFont="1" applyFill="1" applyBorder="1" applyAlignment="1" applyProtection="1">
      <alignment horizontal="center" vertical="center" wrapText="1"/>
      <protection locked="0"/>
    </xf>
    <xf numFmtId="0" fontId="14" fillId="0" borderId="18" xfId="4" applyFont="1" applyBorder="1" applyAlignment="1" applyProtection="1">
      <alignment horizontal="right"/>
      <protection locked="0"/>
    </xf>
    <xf numFmtId="0" fontId="14" fillId="0" borderId="19" xfId="4" applyFont="1" applyBorder="1" applyAlignment="1" applyProtection="1">
      <alignment horizontal="right"/>
      <protection locked="0"/>
    </xf>
    <xf numFmtId="0" fontId="11" fillId="0" borderId="7" xfId="4" applyFont="1" applyBorder="1" applyAlignment="1" applyProtection="1">
      <alignment horizontal="center"/>
      <protection locked="0"/>
    </xf>
    <xf numFmtId="0" fontId="11" fillId="0" borderId="8" xfId="4" applyFont="1" applyBorder="1" applyAlignment="1" applyProtection="1">
      <alignment horizontal="center"/>
      <protection locked="0"/>
    </xf>
    <xf numFmtId="0" fontId="11" fillId="0" borderId="9" xfId="4" applyFont="1" applyBorder="1" applyAlignment="1" applyProtection="1">
      <alignment horizontal="center"/>
      <protection locked="0"/>
    </xf>
    <xf numFmtId="0" fontId="17" fillId="0" borderId="10" xfId="4" applyFont="1" applyBorder="1" applyAlignment="1" applyProtection="1">
      <alignment vertical="top" wrapText="1"/>
      <protection locked="0"/>
    </xf>
    <xf numFmtId="0" fontId="17" fillId="0" borderId="11" xfId="4" applyFont="1" applyBorder="1" applyAlignment="1" applyProtection="1">
      <alignment vertical="top" wrapText="1"/>
      <protection locked="0"/>
    </xf>
    <xf numFmtId="0" fontId="17" fillId="0" borderId="12" xfId="4" applyFont="1" applyBorder="1" applyAlignment="1" applyProtection="1">
      <alignment vertical="top" wrapText="1"/>
      <protection locked="0"/>
    </xf>
    <xf numFmtId="0" fontId="15" fillId="0" borderId="16" xfId="4" applyFont="1" applyBorder="1" applyAlignment="1">
      <alignment vertical="top" wrapText="1"/>
    </xf>
    <xf numFmtId="0" fontId="15" fillId="0" borderId="0" xfId="4" applyFont="1" applyBorder="1" applyAlignment="1">
      <alignment vertical="top" wrapText="1"/>
    </xf>
    <xf numFmtId="0" fontId="15" fillId="0" borderId="17" xfId="4" applyFont="1" applyBorder="1" applyAlignment="1">
      <alignment vertical="top" wrapText="1"/>
    </xf>
    <xf numFmtId="0" fontId="15" fillId="0" borderId="13" xfId="4" applyFont="1" applyBorder="1" applyAlignment="1">
      <alignment vertical="top" wrapText="1"/>
    </xf>
    <xf numFmtId="0" fontId="15" fillId="0" borderId="14" xfId="4" applyFont="1" applyBorder="1" applyAlignment="1">
      <alignment vertical="top" wrapText="1"/>
    </xf>
    <xf numFmtId="0" fontId="15" fillId="0" borderId="15" xfId="4" applyFont="1" applyBorder="1" applyAlignment="1">
      <alignment vertical="top" wrapText="1"/>
    </xf>
    <xf numFmtId="10" fontId="19" fillId="6" borderId="1" xfId="0" applyNumberFormat="1" applyFont="1" applyFill="1" applyBorder="1" applyAlignment="1" applyProtection="1">
      <alignment horizontal="center" vertical="center" wrapText="1"/>
      <protection locked="0"/>
    </xf>
    <xf numFmtId="0" fontId="20" fillId="0" borderId="0" xfId="0" applyFont="1" applyAlignment="1">
      <alignment horizontal="center"/>
    </xf>
    <xf numFmtId="0" fontId="30" fillId="0" borderId="1" xfId="20" applyFont="1" applyFill="1" applyBorder="1" applyAlignment="1">
      <alignment horizontal="center" vertical="center" wrapText="1"/>
    </xf>
    <xf numFmtId="0" fontId="30" fillId="2" borderId="28" xfId="20" applyFont="1" applyFill="1" applyBorder="1" applyAlignment="1">
      <alignment horizontal="center" vertical="center" wrapText="1"/>
    </xf>
    <xf numFmtId="0" fontId="30" fillId="2" borderId="30" xfId="20" applyFont="1" applyFill="1" applyBorder="1" applyAlignment="1">
      <alignment horizontal="center" vertical="center" wrapText="1"/>
    </xf>
    <xf numFmtId="0" fontId="30" fillId="2" borderId="29" xfId="20" applyFont="1" applyFill="1" applyBorder="1" applyAlignment="1">
      <alignment horizontal="center" vertical="center" wrapText="1"/>
    </xf>
    <xf numFmtId="0" fontId="32" fillId="2" borderId="28" xfId="20" applyFont="1" applyFill="1" applyBorder="1" applyAlignment="1">
      <alignment horizontal="center" vertical="top" wrapText="1"/>
    </xf>
    <xf numFmtId="0" fontId="32" fillId="2" borderId="30" xfId="20" applyFont="1" applyFill="1" applyBorder="1" applyAlignment="1">
      <alignment horizontal="center" vertical="top" wrapText="1"/>
    </xf>
    <xf numFmtId="0" fontId="32" fillId="2" borderId="29" xfId="20" applyFont="1" applyFill="1" applyBorder="1" applyAlignment="1">
      <alignment horizontal="center" vertical="top" wrapText="1"/>
    </xf>
    <xf numFmtId="0" fontId="21" fillId="0" borderId="10" xfId="20" applyFont="1" applyBorder="1" applyAlignment="1">
      <alignment horizontal="center" wrapText="1"/>
    </xf>
    <xf numFmtId="0" fontId="21" fillId="0" borderId="11" xfId="20" applyFont="1" applyBorder="1" applyAlignment="1">
      <alignment horizontal="center" wrapText="1"/>
    </xf>
    <xf numFmtId="0" fontId="21" fillId="0" borderId="16" xfId="20" applyFont="1" applyBorder="1" applyAlignment="1">
      <alignment horizontal="center" wrapText="1"/>
    </xf>
    <xf numFmtId="0" fontId="21" fillId="0" borderId="0" xfId="20" applyFont="1" applyBorder="1" applyAlignment="1">
      <alignment horizontal="center" wrapText="1"/>
    </xf>
    <xf numFmtId="0" fontId="21" fillId="0" borderId="13" xfId="20" applyFont="1" applyBorder="1" applyAlignment="1">
      <alignment horizontal="center" wrapText="1"/>
    </xf>
    <xf numFmtId="0" fontId="21" fillId="0" borderId="14" xfId="20" applyFont="1" applyBorder="1" applyAlignment="1">
      <alignment horizontal="center" wrapText="1"/>
    </xf>
    <xf numFmtId="0" fontId="36" fillId="0" borderId="11" xfId="20" applyFont="1" applyBorder="1" applyAlignment="1">
      <alignment horizontal="center" vertical="center" wrapText="1"/>
    </xf>
    <xf numFmtId="0" fontId="36" fillId="0" borderId="0" xfId="20" applyFont="1" applyBorder="1" applyAlignment="1">
      <alignment horizontal="center" vertical="center" wrapText="1"/>
    </xf>
    <xf numFmtId="0" fontId="36" fillId="0" borderId="14" xfId="20" applyFont="1" applyBorder="1" applyAlignment="1">
      <alignment horizontal="center" vertical="center" wrapText="1"/>
    </xf>
    <xf numFmtId="0" fontId="30" fillId="2" borderId="30" xfId="20" applyFont="1" applyFill="1" applyBorder="1" applyAlignment="1">
      <alignment horizontal="left" vertical="top" wrapText="1"/>
    </xf>
    <xf numFmtId="0" fontId="30" fillId="0" borderId="28" xfId="20" applyFont="1" applyFill="1" applyBorder="1" applyAlignment="1">
      <alignment horizontal="center" vertical="center" wrapText="1"/>
    </xf>
    <xf numFmtId="0" fontId="30" fillId="0" borderId="30" xfId="20" applyFont="1" applyFill="1" applyBorder="1" applyAlignment="1">
      <alignment horizontal="center" vertical="center" wrapText="1"/>
    </xf>
    <xf numFmtId="0" fontId="30" fillId="0" borderId="29" xfId="20" applyFont="1" applyFill="1" applyBorder="1" applyAlignment="1">
      <alignment horizontal="center" vertical="center" wrapText="1"/>
    </xf>
    <xf numFmtId="0" fontId="35" fillId="16" borderId="1" xfId="20" applyFont="1" applyFill="1" applyBorder="1" applyAlignment="1">
      <alignment horizontal="center" vertical="center" wrapText="1"/>
    </xf>
    <xf numFmtId="0" fontId="35" fillId="16" borderId="28" xfId="20" applyFont="1" applyFill="1" applyBorder="1" applyAlignment="1">
      <alignment horizontal="center" vertical="center" wrapText="1"/>
    </xf>
    <xf numFmtId="0" fontId="35" fillId="16" borderId="29" xfId="20" applyFont="1" applyFill="1" applyBorder="1" applyAlignment="1">
      <alignment horizontal="center" vertical="center" wrapText="1"/>
    </xf>
    <xf numFmtId="0" fontId="35" fillId="16" borderId="7" xfId="20" applyFont="1" applyFill="1" applyBorder="1" applyAlignment="1">
      <alignment horizontal="center" vertical="center" wrapText="1"/>
    </xf>
    <xf numFmtId="0" fontId="35" fillId="16" borderId="8" xfId="20" applyFont="1" applyFill="1" applyBorder="1" applyAlignment="1">
      <alignment horizontal="center" vertical="center" wrapText="1"/>
    </xf>
    <xf numFmtId="0" fontId="35" fillId="16" borderId="9" xfId="20" applyFont="1" applyFill="1" applyBorder="1" applyAlignment="1">
      <alignment horizontal="center" vertical="center" wrapText="1"/>
    </xf>
    <xf numFmtId="0" fontId="35" fillId="16" borderId="30" xfId="20" applyFont="1" applyFill="1" applyBorder="1" applyAlignment="1">
      <alignment horizontal="center" vertical="center" wrapText="1"/>
    </xf>
    <xf numFmtId="0" fontId="21" fillId="0" borderId="10" xfId="20" applyFont="1" applyBorder="1" applyAlignment="1">
      <alignment horizontal="left" vertical="center"/>
    </xf>
    <xf numFmtId="0" fontId="21" fillId="0" borderId="12" xfId="20" applyFont="1" applyBorder="1" applyAlignment="1">
      <alignment horizontal="left" vertical="center"/>
    </xf>
    <xf numFmtId="0" fontId="21" fillId="0" borderId="16" xfId="20" applyFont="1" applyBorder="1" applyAlignment="1">
      <alignment horizontal="left" vertical="center"/>
    </xf>
    <xf numFmtId="0" fontId="21" fillId="0" borderId="17" xfId="20" applyFont="1" applyBorder="1" applyAlignment="1">
      <alignment horizontal="left" vertical="center"/>
    </xf>
    <xf numFmtId="0" fontId="21" fillId="0" borderId="13" xfId="20" applyFont="1" applyBorder="1" applyAlignment="1">
      <alignment horizontal="left" vertical="center"/>
    </xf>
    <xf numFmtId="0" fontId="21" fillId="0" borderId="15" xfId="20" applyFont="1" applyBorder="1" applyAlignment="1">
      <alignment horizontal="left" vertical="center"/>
    </xf>
    <xf numFmtId="0" fontId="39" fillId="17" borderId="7" xfId="20" applyFont="1" applyFill="1" applyBorder="1" applyAlignment="1">
      <alignment horizontal="left" vertical="center" wrapText="1"/>
    </xf>
    <xf numFmtId="0" fontId="39" fillId="17" borderId="8" xfId="20" applyFont="1" applyFill="1" applyBorder="1" applyAlignment="1">
      <alignment horizontal="left" vertical="center" wrapText="1"/>
    </xf>
    <xf numFmtId="0" fontId="41" fillId="0" borderId="11" xfId="20" applyFont="1" applyBorder="1" applyAlignment="1">
      <alignment horizontal="center" vertical="center" wrapText="1"/>
    </xf>
    <xf numFmtId="0" fontId="41" fillId="0" borderId="12" xfId="20" applyFont="1" applyBorder="1" applyAlignment="1">
      <alignment horizontal="center" vertical="center" wrapText="1"/>
    </xf>
    <xf numFmtId="0" fontId="41" fillId="0" borderId="0" xfId="20" applyFont="1" applyBorder="1" applyAlignment="1">
      <alignment horizontal="center" vertical="center" wrapText="1"/>
    </xf>
    <xf numFmtId="0" fontId="41" fillId="0" borderId="17" xfId="20" applyFont="1" applyBorder="1" applyAlignment="1">
      <alignment horizontal="center" vertical="center" wrapText="1"/>
    </xf>
    <xf numFmtId="0" fontId="41" fillId="0" borderId="14" xfId="20" applyFont="1" applyBorder="1" applyAlignment="1">
      <alignment horizontal="center" vertical="center" wrapText="1"/>
    </xf>
    <xf numFmtId="0" fontId="41" fillId="0" borderId="15" xfId="20" applyFont="1" applyBorder="1" applyAlignment="1">
      <alignment horizontal="center" vertical="center" wrapText="1"/>
    </xf>
    <xf numFmtId="0" fontId="21" fillId="2" borderId="16" xfId="20" applyFont="1" applyFill="1" applyBorder="1" applyAlignment="1">
      <alignment horizontal="center" vertical="center"/>
    </xf>
    <xf numFmtId="0" fontId="21" fillId="2" borderId="0" xfId="20" applyFont="1" applyFill="1" applyAlignment="1">
      <alignment horizontal="center" vertical="center"/>
    </xf>
    <xf numFmtId="0" fontId="30" fillId="2" borderId="29" xfId="20" applyFont="1" applyFill="1" applyBorder="1" applyAlignment="1">
      <alignment horizontal="left" vertical="top" wrapText="1"/>
    </xf>
    <xf numFmtId="0" fontId="32" fillId="2" borderId="28" xfId="20" applyFont="1" applyFill="1" applyBorder="1" applyAlignment="1">
      <alignment horizontal="left" vertical="top" wrapText="1"/>
    </xf>
    <xf numFmtId="0" fontId="33" fillId="0" borderId="28" xfId="20" applyFont="1" applyFill="1" applyBorder="1" applyAlignment="1">
      <alignment horizontal="center" vertical="center" wrapText="1"/>
    </xf>
    <xf numFmtId="0" fontId="33" fillId="0" borderId="30" xfId="20" applyFont="1" applyFill="1" applyBorder="1" applyAlignment="1">
      <alignment horizontal="center" vertical="center" wrapText="1"/>
    </xf>
    <xf numFmtId="0" fontId="33" fillId="0" borderId="29" xfId="20" applyFont="1" applyFill="1" applyBorder="1" applyAlignment="1">
      <alignment horizontal="center" vertical="center" wrapText="1"/>
    </xf>
    <xf numFmtId="171" fontId="34" fillId="0" borderId="28" xfId="21" applyNumberFormat="1" applyFont="1" applyFill="1" applyBorder="1" applyAlignment="1">
      <alignment horizontal="center" vertical="center" wrapText="1"/>
    </xf>
    <xf numFmtId="171" fontId="34" fillId="0" borderId="29" xfId="21" applyNumberFormat="1" applyFont="1" applyFill="1" applyBorder="1" applyAlignment="1">
      <alignment horizontal="center" vertical="center" wrapText="1"/>
    </xf>
    <xf numFmtId="0" fontId="25" fillId="0" borderId="0" xfId="20" applyFont="1" applyFill="1" applyBorder="1" applyAlignment="1">
      <alignment horizontal="left" wrapText="1"/>
    </xf>
    <xf numFmtId="0" fontId="25" fillId="0" borderId="0" xfId="20" applyFont="1" applyFill="1" applyBorder="1" applyAlignment="1">
      <alignment wrapText="1"/>
    </xf>
    <xf numFmtId="0" fontId="25" fillId="0" borderId="0" xfId="20" applyFont="1" applyBorder="1" applyAlignment="1">
      <alignment wrapText="1"/>
    </xf>
    <xf numFmtId="0" fontId="21" fillId="0" borderId="0" xfId="20" applyFont="1" applyBorder="1" applyAlignment="1">
      <alignment horizontal="left" vertical="top" wrapText="1"/>
    </xf>
    <xf numFmtId="0" fontId="30" fillId="2" borderId="1" xfId="20" applyFont="1" applyFill="1" applyBorder="1" applyAlignment="1">
      <alignment horizontal="center" vertical="center" wrapText="1"/>
    </xf>
    <xf numFmtId="0" fontId="32" fillId="2" borderId="1" xfId="20" applyFont="1" applyFill="1" applyBorder="1" applyAlignment="1">
      <alignment horizontal="center" vertical="top" wrapText="1"/>
    </xf>
    <xf numFmtId="0" fontId="26" fillId="0" borderId="11" xfId="16" applyFont="1" applyFill="1" applyBorder="1" applyAlignment="1">
      <alignment horizontal="center" wrapText="1"/>
    </xf>
  </cellXfs>
  <cellStyles count="24">
    <cellStyle name="Euro" xfId="2"/>
    <cellStyle name="Millares [0] 2" xfId="19"/>
    <cellStyle name="Millares [0] 3" xfId="23"/>
    <cellStyle name="Millares 2" xfId="1"/>
    <cellStyle name="Millares 3" xfId="7"/>
    <cellStyle name="Millares 4" xfId="18"/>
    <cellStyle name="Millares 5" xfId="22"/>
    <cellStyle name="Millares_Prueba formato indicadores con mensaje automático" xfId="6"/>
    <cellStyle name="Moneda 2" xfId="3"/>
    <cellStyle name="Normal" xfId="0" builtinId="0"/>
    <cellStyle name="Normal 2" xfId="4"/>
    <cellStyle name="Normal 3" xfId="5"/>
    <cellStyle name="Normal 4" xfId="10"/>
    <cellStyle name="Normal 5" xfId="12"/>
    <cellStyle name="Normal 6" xfId="14"/>
    <cellStyle name="Normal 7" xfId="16"/>
    <cellStyle name="Normal 8" xfId="20"/>
    <cellStyle name="Porcentaje" xfId="9" builtinId="5"/>
    <cellStyle name="Porcentaje 2" xfId="11"/>
    <cellStyle name="Porcentaje 3" xfId="13"/>
    <cellStyle name="Porcentaje 4" xfId="15"/>
    <cellStyle name="Porcentaje 5" xfId="17"/>
    <cellStyle name="Porcentaje 6" xfId="21"/>
    <cellStyle name="Porcentual 2" xfId="8"/>
  </cellStyles>
  <dxfs count="10">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sz="900" b="1" i="0" u="none" strike="noStrike" baseline="0">
                <a:solidFill>
                  <a:srgbClr val="000000"/>
                </a:solidFill>
                <a:latin typeface="Arial"/>
                <a:ea typeface="Arial"/>
                <a:cs typeface="Arial"/>
              </a:defRPr>
            </a:pPr>
            <a:r>
              <a:rPr lang="en-US"/>
              <a:t>Representación gráfica de la medición con respecto a la meta</a:t>
            </a:r>
          </a:p>
        </c:rich>
      </c:tx>
      <c:layout>
        <c:manualLayout>
          <c:xMode val="edge"/>
          <c:yMode val="edge"/>
          <c:x val="0.39943181818181972"/>
          <c:y val="3.3434650455927049E-2"/>
        </c:manualLayout>
      </c:layout>
      <c:overlay val="0"/>
      <c:spPr>
        <a:noFill/>
        <a:ln w="25400">
          <a:noFill/>
        </a:ln>
      </c:spPr>
    </c:title>
    <c:autoTitleDeleted val="0"/>
    <c:plotArea>
      <c:layout>
        <c:manualLayout>
          <c:layoutTarget val="inner"/>
          <c:xMode val="edge"/>
          <c:yMode val="edge"/>
          <c:x val="3.5795454545454547E-2"/>
          <c:y val="0.18237082066869287"/>
          <c:w val="0.95625000000000004"/>
          <c:h val="0.57446808510638259"/>
        </c:manualLayout>
      </c:layout>
      <c:barChart>
        <c:barDir val="col"/>
        <c:grouping val="clustered"/>
        <c:varyColors val="0"/>
        <c:ser>
          <c:idx val="0"/>
          <c:order val="0"/>
          <c:tx>
            <c:strRef>
              <c:f>'estructura medicion indicad '!$B$18:$B$20</c:f>
              <c:strCache>
                <c:ptCount val="3"/>
                <c:pt idx="0">
                  <c:v>Medición</c:v>
                </c:pt>
              </c:strCache>
            </c:strRef>
          </c:tx>
          <c:spPr>
            <a:ln w="12700">
              <a:solidFill>
                <a:srgbClr val="000080"/>
              </a:solidFill>
              <a:prstDash val="solid"/>
            </a:ln>
          </c:spPr>
          <c:invertIfNegative val="0"/>
          <c:cat>
            <c:strRef>
              <c:f>'estructura medicion indicad '!$A$21:$A$30</c:f>
              <c:strCache>
                <c:ptCount val="10"/>
                <c:pt idx="0">
                  <c:v>Marzo</c:v>
                </c:pt>
                <c:pt idx="1">
                  <c:v>Abril</c:v>
                </c:pt>
                <c:pt idx="2">
                  <c:v>Mayo</c:v>
                </c:pt>
                <c:pt idx="3">
                  <c:v>Junio</c:v>
                </c:pt>
                <c:pt idx="4">
                  <c:v>Julio</c:v>
                </c:pt>
                <c:pt idx="5">
                  <c:v>Agosto</c:v>
                </c:pt>
                <c:pt idx="6">
                  <c:v>Septiembre</c:v>
                </c:pt>
                <c:pt idx="7">
                  <c:v>Octubre</c:v>
                </c:pt>
                <c:pt idx="8">
                  <c:v>Noviembre</c:v>
                </c:pt>
                <c:pt idx="9">
                  <c:v>Diciembre</c:v>
                </c:pt>
              </c:strCache>
            </c:strRef>
          </c:cat>
          <c:val>
            <c:numRef>
              <c:f>'estructura medicion indicad '!$B$21:$B$30</c:f>
              <c:numCache>
                <c:formatCode>_ * #,##0_ ;_ * \-#,##0_ ;_ * "-"??_ ;_ @_ </c:formatCode>
                <c:ptCount val="10"/>
                <c:pt idx="4">
                  <c:v>92</c:v>
                </c:pt>
                <c:pt idx="5">
                  <c:v>100</c:v>
                </c:pt>
                <c:pt idx="6" formatCode="0">
                  <c:v>53</c:v>
                </c:pt>
                <c:pt idx="7">
                  <c:v>50</c:v>
                </c:pt>
                <c:pt idx="8">
                  <c:v>67</c:v>
                </c:pt>
                <c:pt idx="9" formatCode="0%">
                  <c:v>0.5</c:v>
                </c:pt>
              </c:numCache>
            </c:numRef>
          </c:val>
        </c:ser>
        <c:ser>
          <c:idx val="1"/>
          <c:order val="1"/>
          <c:tx>
            <c:strRef>
              <c:f>'estructura medicion indicad '!$C$18:$C$20</c:f>
              <c:strCache>
                <c:ptCount val="3"/>
                <c:pt idx="0">
                  <c:v>Meta</c:v>
                </c:pt>
              </c:strCache>
            </c:strRef>
          </c:tx>
          <c:spPr>
            <a:ln w="12700">
              <a:solidFill>
                <a:sysClr val="windowText" lastClr="000000"/>
              </a:solidFill>
              <a:prstDash val="solid"/>
            </a:ln>
          </c:spPr>
          <c:invertIfNegative val="0"/>
          <c:cat>
            <c:strRef>
              <c:f>'estructura medicion indicad '!$A$21:$A$30</c:f>
              <c:strCache>
                <c:ptCount val="10"/>
                <c:pt idx="0">
                  <c:v>Marzo</c:v>
                </c:pt>
                <c:pt idx="1">
                  <c:v>Abril</c:v>
                </c:pt>
                <c:pt idx="2">
                  <c:v>Mayo</c:v>
                </c:pt>
                <c:pt idx="3">
                  <c:v>Junio</c:v>
                </c:pt>
                <c:pt idx="4">
                  <c:v>Julio</c:v>
                </c:pt>
                <c:pt idx="5">
                  <c:v>Agosto</c:v>
                </c:pt>
                <c:pt idx="6">
                  <c:v>Septiembre</c:v>
                </c:pt>
                <c:pt idx="7">
                  <c:v>Octubre</c:v>
                </c:pt>
                <c:pt idx="8">
                  <c:v>Noviembre</c:v>
                </c:pt>
                <c:pt idx="9">
                  <c:v>Diciembre</c:v>
                </c:pt>
              </c:strCache>
            </c:strRef>
          </c:cat>
          <c:val>
            <c:numRef>
              <c:f>'estructura medicion indicad '!$C$21:$C$30</c:f>
              <c:numCache>
                <c:formatCode>_ * #,##0_ ;_ * \-#,##0_ ;_ * "-"??_ ;_ @_ </c:formatCode>
                <c:ptCount val="10"/>
                <c:pt idx="4">
                  <c:v>90</c:v>
                </c:pt>
                <c:pt idx="5">
                  <c:v>90</c:v>
                </c:pt>
                <c:pt idx="6">
                  <c:v>90</c:v>
                </c:pt>
                <c:pt idx="7">
                  <c:v>90</c:v>
                </c:pt>
                <c:pt idx="8">
                  <c:v>90</c:v>
                </c:pt>
                <c:pt idx="9" formatCode="0%">
                  <c:v>0.9</c:v>
                </c:pt>
              </c:numCache>
            </c:numRef>
          </c:val>
        </c:ser>
        <c:dLbls>
          <c:showLegendKey val="0"/>
          <c:showVal val="0"/>
          <c:showCatName val="0"/>
          <c:showSerName val="0"/>
          <c:showPercent val="0"/>
          <c:showBubbleSize val="0"/>
        </c:dLbls>
        <c:gapWidth val="150"/>
        <c:axId val="-2022378032"/>
        <c:axId val="-2022380208"/>
      </c:barChart>
      <c:catAx>
        <c:axId val="-2022378032"/>
        <c:scaling>
          <c:orientation val="minMax"/>
        </c:scaling>
        <c:delete val="0"/>
        <c:axPos val="b"/>
        <c:title>
          <c:tx>
            <c:rich>
              <a:bodyPr/>
              <a:lstStyle/>
              <a:p>
                <a:pPr>
                  <a:defRPr lang="en-US" sz="700" b="1" i="0" u="none" strike="noStrike" baseline="0">
                    <a:solidFill>
                      <a:srgbClr val="000000"/>
                    </a:solidFill>
                    <a:latin typeface="Arial"/>
                    <a:ea typeface="Arial"/>
                    <a:cs typeface="Arial"/>
                  </a:defRPr>
                </a:pPr>
                <a:r>
                  <a:rPr lang="en-US" sz="700"/>
                  <a:t>Mes</a:t>
                </a:r>
              </a:p>
            </c:rich>
          </c:tx>
          <c:layout>
            <c:manualLayout>
              <c:xMode val="edge"/>
              <c:yMode val="edge"/>
              <c:x val="0.50795454545454544"/>
              <c:y val="0.8480243161094280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US" sz="900" b="0" i="0" u="none" strike="noStrike" baseline="0">
                <a:solidFill>
                  <a:srgbClr val="000000"/>
                </a:solidFill>
                <a:latin typeface="Arial"/>
                <a:ea typeface="Arial"/>
                <a:cs typeface="Arial"/>
              </a:defRPr>
            </a:pPr>
            <a:endParaRPr lang="es-MX"/>
          </a:p>
        </c:txPr>
        <c:crossAx val="-2022380208"/>
        <c:crosses val="autoZero"/>
        <c:auto val="1"/>
        <c:lblAlgn val="ctr"/>
        <c:lblOffset val="100"/>
        <c:noMultiLvlLbl val="0"/>
      </c:catAx>
      <c:valAx>
        <c:axId val="-2022380208"/>
        <c:scaling>
          <c:orientation val="minMax"/>
        </c:scaling>
        <c:delete val="0"/>
        <c:axPos val="l"/>
        <c:numFmt formatCode="_ * #,##0_ ;_ * \-#,##0_ ;_ * &quot;-&quot;??_ ;_ @_ " sourceLinked="1"/>
        <c:majorTickMark val="out"/>
        <c:minorTickMark val="none"/>
        <c:tickLblPos val="nextTo"/>
        <c:spPr>
          <a:ln w="3175">
            <a:solidFill>
              <a:srgbClr val="000000"/>
            </a:solidFill>
            <a:prstDash val="solid"/>
          </a:ln>
        </c:spPr>
        <c:txPr>
          <a:bodyPr rot="0" vert="horz"/>
          <a:lstStyle/>
          <a:p>
            <a:pPr>
              <a:defRPr lang="en-US" sz="800" b="0" i="0" u="none" strike="noStrike" baseline="0">
                <a:solidFill>
                  <a:srgbClr val="000000"/>
                </a:solidFill>
                <a:latin typeface="Arial"/>
                <a:ea typeface="Arial"/>
                <a:cs typeface="Arial"/>
              </a:defRPr>
            </a:pPr>
            <a:endParaRPr lang="es-MX"/>
          </a:p>
        </c:txPr>
        <c:crossAx val="-2022378032"/>
        <c:crosses val="autoZero"/>
        <c:crossBetween val="between"/>
      </c:valAx>
      <c:spPr>
        <a:solidFill>
          <a:schemeClr val="bg1"/>
        </a:solidFill>
        <a:ln w="12700">
          <a:solidFill>
            <a:srgbClr val="808080"/>
          </a:solidFill>
          <a:prstDash val="solid"/>
        </a:ln>
      </c:spPr>
    </c:plotArea>
    <c:legend>
      <c:legendPos val="b"/>
      <c:layout>
        <c:manualLayout>
          <c:xMode val="edge"/>
          <c:yMode val="edge"/>
          <c:x val="0.4748095419146528"/>
          <c:y val="0.91723288511713663"/>
          <c:w val="0.11253565185253844"/>
          <c:h val="4.7388459774444086E-2"/>
        </c:manualLayout>
      </c:layout>
      <c:overlay val="0"/>
      <c:spPr>
        <a:solidFill>
          <a:srgbClr val="FFFFFF"/>
        </a:solidFill>
        <a:ln w="3175">
          <a:solidFill>
            <a:srgbClr val="000000"/>
          </a:solidFill>
          <a:prstDash val="solid"/>
        </a:ln>
      </c:spPr>
      <c:txPr>
        <a:bodyPr/>
        <a:lstStyle/>
        <a:p>
          <a:pPr>
            <a:defRPr lang="en-US" sz="700" b="0" i="0" u="none" strike="noStrike" baseline="0">
              <a:solidFill>
                <a:srgbClr val="000000"/>
              </a:solidFill>
              <a:latin typeface="Arial"/>
              <a:ea typeface="Arial"/>
              <a:cs typeface="Arial"/>
            </a:defRPr>
          </a:pPr>
          <a:endParaRPr lang="es-MX"/>
        </a:p>
      </c:txPr>
    </c:legend>
    <c:plotVisOnly val="1"/>
    <c:dispBlanksAs val="gap"/>
    <c:showDLblsOverMax val="0"/>
  </c:chart>
  <c:spPr>
    <a:solidFill>
      <a:srgbClr val="FFFFFF"/>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MX"/>
    </a:p>
  </c:txPr>
  <c:printSettings>
    <c:headerFooter alignWithMargins="0"/>
    <c:pageMargins b="1" l="0.75000000000000322" r="0.75000000000000322" t="1" header="0" footer="0"/>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95250</xdr:colOff>
      <xdr:row>30</xdr:row>
      <xdr:rowOff>19051</xdr:rowOff>
    </xdr:from>
    <xdr:to>
      <xdr:col>8</xdr:col>
      <xdr:colOff>1371600</xdr:colOff>
      <xdr:row>41</xdr:row>
      <xdr:rowOff>304801</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0</xdr:colOff>
      <xdr:row>15</xdr:row>
      <xdr:rowOff>60960</xdr:rowOff>
    </xdr:from>
    <xdr:to>
      <xdr:col>18</xdr:col>
      <xdr:colOff>0</xdr:colOff>
      <xdr:row>19</xdr:row>
      <xdr:rowOff>76200</xdr:rowOff>
    </xdr:to>
    <xdr:pic>
      <xdr:nvPicPr>
        <xdr:cNvPr id="2" name="3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04520" y="2804160"/>
          <a:ext cx="0" cy="74676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19</xdr:col>
      <xdr:colOff>0</xdr:colOff>
      <xdr:row>127</xdr:row>
      <xdr:rowOff>60960</xdr:rowOff>
    </xdr:from>
    <xdr:to>
      <xdr:col>19</xdr:col>
      <xdr:colOff>0</xdr:colOff>
      <xdr:row>130</xdr:row>
      <xdr:rowOff>76200</xdr:rowOff>
    </xdr:to>
    <xdr:pic>
      <xdr:nvPicPr>
        <xdr:cNvPr id="3" name="3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3660" y="23286720"/>
          <a:ext cx="0" cy="56388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1</xdr:col>
      <xdr:colOff>161924</xdr:colOff>
      <xdr:row>0</xdr:row>
      <xdr:rowOff>219075</xdr:rowOff>
    </xdr:from>
    <xdr:ext cx="1556387" cy="487680"/>
    <xdr:pic>
      <xdr:nvPicPr>
        <xdr:cNvPr id="10" name="Imagen 9"/>
        <xdr:cNvPicPr>
          <a:picLocks noChangeAspect="1"/>
        </xdr:cNvPicPr>
      </xdr:nvPicPr>
      <xdr:blipFill>
        <a:blip xmlns:r="http://schemas.openxmlformats.org/officeDocument/2006/relationships" r:embed="rId2"/>
        <a:stretch>
          <a:fillRect/>
        </a:stretch>
      </xdr:blipFill>
      <xdr:spPr>
        <a:xfrm>
          <a:off x="901064" y="180975"/>
          <a:ext cx="1556387" cy="48768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7"/>
  <sheetViews>
    <sheetView zoomScale="80" zoomScaleNormal="80" workbookViewId="0">
      <selection activeCell="B5" sqref="B5:D5"/>
    </sheetView>
  </sheetViews>
  <sheetFormatPr baseColWidth="10" defaultColWidth="36.5703125" defaultRowHeight="16.5"/>
  <cols>
    <col min="1" max="1" width="31.85546875" style="1" customWidth="1"/>
    <col min="2" max="16384" width="36.5703125" style="1"/>
  </cols>
  <sheetData>
    <row r="1" spans="1:21" ht="24" customHeight="1"/>
    <row r="2" spans="1:21" s="2" customFormat="1" ht="24" customHeight="1">
      <c r="A2" s="216" t="s">
        <v>57</v>
      </c>
      <c r="B2" s="216"/>
      <c r="C2" s="217"/>
      <c r="D2" s="218"/>
    </row>
    <row r="3" spans="1:21" s="4" customFormat="1" ht="18">
      <c r="A3" s="3"/>
      <c r="B3" s="3"/>
      <c r="C3" s="3"/>
      <c r="D3" s="3"/>
    </row>
    <row r="4" spans="1:21" s="5" customFormat="1" ht="88.5" customHeight="1">
      <c r="A4" s="213" t="s">
        <v>64</v>
      </c>
      <c r="B4" s="213"/>
      <c r="C4" s="214" t="s">
        <v>68</v>
      </c>
      <c r="D4" s="215"/>
    </row>
    <row r="5" spans="1:21" s="7" customFormat="1" ht="23.25" customHeight="1">
      <c r="A5" s="6" t="s">
        <v>0</v>
      </c>
      <c r="B5" s="219" t="s">
        <v>298</v>
      </c>
      <c r="C5" s="220"/>
      <c r="D5" s="220"/>
    </row>
    <row r="6" spans="1:21" s="7" customFormat="1" ht="37.5" customHeight="1">
      <c r="A6" s="6" t="s">
        <v>1</v>
      </c>
      <c r="B6" s="221" t="s">
        <v>299</v>
      </c>
      <c r="C6" s="222"/>
      <c r="D6" s="223"/>
    </row>
    <row r="7" spans="1:21" s="7" customFormat="1" ht="58.5" customHeight="1">
      <c r="A7" s="6" t="s">
        <v>2</v>
      </c>
      <c r="B7" s="8" t="s">
        <v>87</v>
      </c>
      <c r="C7" s="6" t="s">
        <v>3</v>
      </c>
      <c r="D7" s="8" t="s">
        <v>51</v>
      </c>
    </row>
    <row r="8" spans="1:21" s="7" customFormat="1" ht="61.5" customHeight="1">
      <c r="A8" s="6" t="s">
        <v>60</v>
      </c>
      <c r="B8" s="8" t="s">
        <v>300</v>
      </c>
      <c r="C8" s="6" t="s">
        <v>4</v>
      </c>
      <c r="D8" s="9" t="s">
        <v>66</v>
      </c>
    </row>
    <row r="9" spans="1:21" s="11" customFormat="1" ht="21.75" customHeight="1">
      <c r="A9" s="10" t="s">
        <v>59</v>
      </c>
      <c r="B9" s="8" t="s">
        <v>239</v>
      </c>
      <c r="C9" s="10" t="s">
        <v>5</v>
      </c>
      <c r="D9" s="8" t="s">
        <v>12</v>
      </c>
      <c r="E9" s="7"/>
      <c r="F9" s="7"/>
      <c r="G9" s="7"/>
      <c r="H9" s="7"/>
      <c r="I9" s="7"/>
      <c r="J9" s="7"/>
      <c r="K9" s="7"/>
      <c r="L9" s="7"/>
      <c r="M9" s="7"/>
      <c r="N9" s="7"/>
      <c r="O9" s="7"/>
      <c r="P9" s="7"/>
      <c r="Q9" s="7"/>
      <c r="R9" s="7"/>
      <c r="S9" s="7"/>
      <c r="T9" s="7"/>
      <c r="U9" s="7"/>
    </row>
    <row r="10" spans="1:21" s="11" customFormat="1" ht="39" customHeight="1">
      <c r="A10" s="10" t="s">
        <v>6</v>
      </c>
      <c r="B10" s="12">
        <v>0.9</v>
      </c>
      <c r="C10" s="10" t="s">
        <v>7</v>
      </c>
      <c r="D10" s="8" t="s">
        <v>52</v>
      </c>
      <c r="E10" s="7"/>
      <c r="F10" s="7"/>
      <c r="G10" s="7"/>
      <c r="H10" s="7"/>
      <c r="I10" s="7"/>
      <c r="J10" s="7"/>
      <c r="K10" s="7"/>
      <c r="L10" s="7"/>
      <c r="M10" s="7"/>
      <c r="N10" s="7"/>
      <c r="O10" s="7"/>
      <c r="P10" s="7"/>
      <c r="Q10" s="7"/>
      <c r="R10" s="7"/>
      <c r="S10" s="7"/>
      <c r="T10" s="7"/>
      <c r="U10" s="7"/>
    </row>
    <row r="11" spans="1:21" s="11" customFormat="1" ht="38.25" customHeight="1">
      <c r="A11" s="10" t="s">
        <v>61</v>
      </c>
      <c r="B11" s="8" t="s">
        <v>65</v>
      </c>
      <c r="C11" s="10" t="s">
        <v>8</v>
      </c>
      <c r="D11" s="9" t="s">
        <v>58</v>
      </c>
      <c r="E11" s="7"/>
      <c r="F11" s="7"/>
      <c r="G11" s="7"/>
      <c r="H11" s="7"/>
      <c r="I11" s="7"/>
      <c r="J11" s="7"/>
      <c r="K11" s="7"/>
      <c r="L11" s="7"/>
      <c r="M11" s="7"/>
      <c r="N11" s="7"/>
      <c r="O11" s="7"/>
      <c r="P11" s="7"/>
      <c r="Q11" s="7"/>
      <c r="R11" s="7"/>
      <c r="S11" s="7"/>
      <c r="T11" s="7"/>
      <c r="U11" s="7"/>
    </row>
    <row r="12" spans="1:21" s="11" customFormat="1" ht="18.75" customHeight="1">
      <c r="A12" s="224" t="s">
        <v>9</v>
      </c>
      <c r="B12" s="224"/>
      <c r="C12" s="224"/>
      <c r="D12" s="224"/>
      <c r="E12" s="7"/>
      <c r="F12" s="7"/>
      <c r="G12" s="7"/>
      <c r="H12" s="7"/>
      <c r="I12" s="7"/>
      <c r="J12" s="7"/>
      <c r="K12" s="7"/>
      <c r="L12" s="7"/>
      <c r="M12" s="7"/>
      <c r="N12" s="7"/>
      <c r="O12" s="7"/>
      <c r="P12" s="7"/>
      <c r="Q12" s="7"/>
      <c r="R12" s="7"/>
      <c r="S12" s="7"/>
      <c r="T12" s="7"/>
      <c r="U12" s="7"/>
    </row>
    <row r="13" spans="1:21" s="11" customFormat="1" ht="32.25" customHeight="1">
      <c r="A13" s="10" t="s">
        <v>62</v>
      </c>
      <c r="B13" s="219" t="s">
        <v>67</v>
      </c>
      <c r="C13" s="219"/>
      <c r="D13" s="219"/>
      <c r="E13" s="7"/>
      <c r="F13" s="7"/>
      <c r="G13" s="7"/>
      <c r="H13" s="7"/>
      <c r="I13" s="7"/>
      <c r="J13" s="7"/>
      <c r="K13" s="7"/>
      <c r="L13" s="7"/>
      <c r="M13" s="7"/>
      <c r="N13" s="7"/>
      <c r="O13" s="7"/>
      <c r="P13" s="7"/>
      <c r="Q13" s="7"/>
      <c r="R13" s="7"/>
      <c r="S13" s="7"/>
      <c r="T13" s="7"/>
      <c r="U13" s="7"/>
    </row>
    <row r="14" spans="1:21" s="11" customFormat="1" ht="34.5" customHeight="1">
      <c r="A14" s="10" t="s">
        <v>63</v>
      </c>
      <c r="B14" s="219" t="s">
        <v>67</v>
      </c>
      <c r="C14" s="219"/>
      <c r="D14" s="219"/>
      <c r="E14" s="7"/>
      <c r="F14" s="7"/>
      <c r="G14" s="7"/>
      <c r="H14" s="7"/>
      <c r="I14" s="7"/>
      <c r="J14" s="7"/>
      <c r="K14" s="7"/>
      <c r="L14" s="7"/>
      <c r="M14" s="7"/>
      <c r="N14" s="7"/>
      <c r="O14" s="7"/>
      <c r="P14" s="7"/>
      <c r="Q14" s="7"/>
      <c r="R14" s="7"/>
      <c r="S14" s="7"/>
      <c r="T14" s="7"/>
      <c r="U14" s="7"/>
    </row>
    <row r="15" spans="1:21" s="11" customFormat="1" ht="36.75" customHeight="1">
      <c r="A15" s="10" t="s">
        <v>10</v>
      </c>
      <c r="B15" s="212"/>
      <c r="C15" s="212"/>
      <c r="D15" s="212"/>
      <c r="E15" s="7"/>
      <c r="F15" s="7"/>
      <c r="G15" s="7"/>
      <c r="H15" s="7"/>
      <c r="I15" s="7"/>
      <c r="J15" s="7"/>
      <c r="K15" s="7"/>
      <c r="L15" s="7"/>
      <c r="M15" s="7"/>
      <c r="N15" s="7"/>
      <c r="O15" s="7"/>
      <c r="P15" s="7"/>
      <c r="Q15" s="7"/>
      <c r="R15" s="7"/>
      <c r="S15" s="7"/>
      <c r="T15" s="7"/>
      <c r="U15" s="7"/>
    </row>
    <row r="16" spans="1:21">
      <c r="E16" s="7"/>
      <c r="F16" s="7"/>
      <c r="G16" s="7"/>
      <c r="H16" s="7"/>
      <c r="I16" s="7"/>
      <c r="J16" s="7"/>
      <c r="K16" s="7"/>
      <c r="L16" s="7"/>
      <c r="M16" s="7"/>
      <c r="N16" s="7"/>
      <c r="O16" s="7"/>
      <c r="P16" s="7"/>
      <c r="Q16" s="7"/>
      <c r="R16" s="7"/>
      <c r="S16" s="7"/>
      <c r="T16" s="7"/>
      <c r="U16" s="7"/>
    </row>
    <row r="17" spans="5:21">
      <c r="E17" s="7"/>
      <c r="F17" s="7"/>
      <c r="G17" s="7"/>
      <c r="H17" s="7"/>
      <c r="I17" s="7"/>
      <c r="J17" s="7"/>
      <c r="K17" s="7"/>
      <c r="L17" s="7"/>
      <c r="M17" s="7"/>
      <c r="N17" s="7"/>
      <c r="O17" s="7"/>
      <c r="P17" s="7"/>
      <c r="Q17" s="7"/>
      <c r="R17" s="7"/>
      <c r="S17" s="7"/>
      <c r="T17" s="7"/>
      <c r="U17" s="7"/>
    </row>
  </sheetData>
  <mergeCells count="9">
    <mergeCell ref="B15:D15"/>
    <mergeCell ref="A4:B4"/>
    <mergeCell ref="C4:D4"/>
    <mergeCell ref="A2:D2"/>
    <mergeCell ref="B5:D5"/>
    <mergeCell ref="B6:D6"/>
    <mergeCell ref="A12:D12"/>
    <mergeCell ref="B13:D13"/>
    <mergeCell ref="B14:D14"/>
  </mergeCells>
  <printOptions horizontalCentered="1"/>
  <pageMargins left="0.78740157480314965" right="0.78740157480314965" top="1.1811023622047245" bottom="0.78740157480314965" header="0.31496062992125984" footer="0.31496062992125984"/>
  <pageSetup scale="86" fitToHeight="0" orientation="landscape" r:id="rId1"/>
  <headerFooter scaleWithDoc="0">
    <oddHeader>&amp;L&amp;G</oddHeader>
    <oddFooter>&amp;L&amp;"Futura Std Book,Normal"&amp;8Código: I-EPO-01&amp;C&amp;"Futura Std Book,Normal"&amp;8Versión 03
COPIA CONTROLADA&amp;R&amp;"Futura Std Book,Normal"&amp;8Página &amp;P de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showGridLines="0" view="pageBreakPreview" zoomScale="50" zoomScaleNormal="77" zoomScaleSheetLayoutView="50" zoomScalePageLayoutView="66" workbookViewId="0">
      <selection activeCell="A31" sqref="A31:I37"/>
    </sheetView>
  </sheetViews>
  <sheetFormatPr baseColWidth="10" defaultColWidth="11.42578125" defaultRowHeight="16.5"/>
  <cols>
    <col min="1" max="1" width="20.7109375" style="25" customWidth="1"/>
    <col min="2" max="3" width="19.5703125" style="25" customWidth="1"/>
    <col min="4" max="4" width="20.7109375" style="25" hidden="1" customWidth="1"/>
    <col min="5" max="5" width="20.7109375" style="25" customWidth="1"/>
    <col min="6" max="6" width="42.7109375" style="25" customWidth="1"/>
    <col min="7" max="7" width="20.140625" style="25" customWidth="1"/>
    <col min="8" max="8" width="23.42578125" style="25" customWidth="1"/>
    <col min="9" max="9" width="22.85546875" style="25" customWidth="1"/>
    <col min="10" max="10" width="11.42578125" style="24"/>
    <col min="11" max="11" width="30.85546875" style="24" hidden="1" customWidth="1"/>
    <col min="12" max="16384" width="11.42578125" style="25"/>
  </cols>
  <sheetData>
    <row r="1" spans="1:12" s="15" customFormat="1" ht="17.25">
      <c r="A1" s="225" t="s">
        <v>13</v>
      </c>
      <c r="B1" s="225"/>
      <c r="C1" s="225"/>
      <c r="D1" s="225"/>
      <c r="E1" s="225"/>
      <c r="F1" s="225"/>
      <c r="G1" s="225"/>
      <c r="H1" s="225"/>
      <c r="I1" s="225"/>
      <c r="J1" s="13"/>
      <c r="K1" s="14" t="s">
        <v>56</v>
      </c>
      <c r="L1" s="13"/>
    </row>
    <row r="2" spans="1:12" s="15" customFormat="1" ht="18" hidden="1">
      <c r="A2" s="226"/>
      <c r="B2" s="226"/>
      <c r="C2" s="226"/>
      <c r="D2" s="226"/>
      <c r="E2" s="226"/>
      <c r="F2" s="226"/>
      <c r="G2" s="226"/>
      <c r="H2" s="226"/>
      <c r="I2" s="226"/>
      <c r="J2" s="13"/>
      <c r="K2" s="13" t="s">
        <v>50</v>
      </c>
      <c r="L2" s="13"/>
    </row>
    <row r="3" spans="1:12" s="15" customFormat="1" ht="18" hidden="1">
      <c r="A3" s="226"/>
      <c r="B3" s="226"/>
      <c r="C3" s="226"/>
      <c r="D3" s="226"/>
      <c r="E3" s="226"/>
      <c r="F3" s="226"/>
      <c r="G3" s="226"/>
      <c r="H3" s="226"/>
      <c r="I3" s="226"/>
      <c r="J3" s="13"/>
      <c r="K3" s="13" t="s">
        <v>49</v>
      </c>
      <c r="L3" s="13"/>
    </row>
    <row r="4" spans="1:12" s="15" customFormat="1" ht="18" hidden="1">
      <c r="A4" s="226"/>
      <c r="B4" s="226"/>
      <c r="C4" s="226"/>
      <c r="D4" s="226"/>
      <c r="E4" s="226"/>
      <c r="F4" s="226"/>
      <c r="G4" s="226"/>
      <c r="H4" s="226"/>
      <c r="I4" s="226"/>
      <c r="J4" s="13"/>
      <c r="K4" s="13" t="s">
        <v>48</v>
      </c>
      <c r="L4" s="13"/>
    </row>
    <row r="5" spans="1:12" s="15" customFormat="1">
      <c r="A5" s="16"/>
      <c r="B5" s="16"/>
      <c r="C5" s="16"/>
      <c r="D5" s="16"/>
      <c r="E5" s="16"/>
      <c r="F5" s="16"/>
      <c r="G5" s="16"/>
      <c r="H5" s="16"/>
      <c r="I5" s="16"/>
      <c r="J5" s="13"/>
      <c r="K5" s="13" t="s">
        <v>40</v>
      </c>
    </row>
    <row r="6" spans="1:12" s="19" customFormat="1" ht="37.5" customHeight="1">
      <c r="A6" s="58" t="s">
        <v>11</v>
      </c>
      <c r="B6" s="227" t="s">
        <v>55</v>
      </c>
      <c r="C6" s="227"/>
      <c r="D6" s="59"/>
      <c r="E6" s="228" t="s">
        <v>14</v>
      </c>
      <c r="F6" s="228"/>
      <c r="G6" s="228"/>
      <c r="H6" s="60" t="s">
        <v>15</v>
      </c>
      <c r="I6" s="56" t="s">
        <v>296</v>
      </c>
      <c r="J6" s="17"/>
      <c r="K6" s="18" t="s">
        <v>47</v>
      </c>
    </row>
    <row r="7" spans="1:12" s="21" customFormat="1" ht="51.75">
      <c r="A7" s="229" t="s">
        <v>16</v>
      </c>
      <c r="B7" s="230"/>
      <c r="C7" s="231"/>
      <c r="D7" s="61"/>
      <c r="E7" s="228" t="s">
        <v>17</v>
      </c>
      <c r="F7" s="228"/>
      <c r="G7" s="61" t="s">
        <v>18</v>
      </c>
      <c r="H7" s="61" t="s">
        <v>19</v>
      </c>
      <c r="I7" s="61" t="s">
        <v>20</v>
      </c>
      <c r="J7" s="20"/>
      <c r="K7" s="20"/>
    </row>
    <row r="8" spans="1:12" s="21" customFormat="1" ht="19.5" customHeight="1">
      <c r="A8" s="232" t="s">
        <v>297</v>
      </c>
      <c r="B8" s="233"/>
      <c r="C8" s="234"/>
      <c r="D8" s="22"/>
      <c r="E8" s="232" t="s">
        <v>88</v>
      </c>
      <c r="F8" s="233"/>
      <c r="G8" s="238">
        <f>+'estruct ficha tecn indicadores'!B10</f>
        <v>0.9</v>
      </c>
      <c r="H8" s="260" t="s">
        <v>294</v>
      </c>
      <c r="I8" s="244" t="s">
        <v>53</v>
      </c>
      <c r="J8" s="20"/>
      <c r="K8" s="18"/>
    </row>
    <row r="9" spans="1:12" ht="51" customHeight="1">
      <c r="A9" s="235"/>
      <c r="B9" s="236"/>
      <c r="C9" s="237"/>
      <c r="D9" s="23"/>
      <c r="E9" s="235"/>
      <c r="F9" s="236"/>
      <c r="G9" s="239"/>
      <c r="H9" s="260"/>
      <c r="I9" s="245"/>
      <c r="K9" s="13"/>
      <c r="L9" s="13"/>
    </row>
    <row r="10" spans="1:12">
      <c r="A10" s="26"/>
      <c r="B10" s="27"/>
      <c r="C10" s="27"/>
      <c r="D10" s="27"/>
      <c r="E10" s="27"/>
      <c r="F10" s="27"/>
      <c r="G10" s="27"/>
      <c r="H10" s="27"/>
      <c r="I10" s="28"/>
      <c r="K10" s="15"/>
      <c r="L10" s="13"/>
    </row>
    <row r="11" spans="1:12">
      <c r="A11" s="29"/>
      <c r="B11" s="30"/>
      <c r="C11" s="30"/>
      <c r="D11" s="30"/>
      <c r="E11" s="30"/>
      <c r="F11" s="30"/>
      <c r="G11" s="30"/>
      <c r="H11" s="30"/>
      <c r="I11" s="31"/>
      <c r="K11" s="15"/>
      <c r="L11" s="13"/>
    </row>
    <row r="12" spans="1:12">
      <c r="A12" s="29"/>
      <c r="B12" s="30"/>
      <c r="C12" s="30"/>
      <c r="D12" s="30"/>
      <c r="E12" s="30"/>
      <c r="F12" s="30"/>
      <c r="G12" s="30"/>
      <c r="H12" s="30"/>
      <c r="I12" s="31"/>
    </row>
    <row r="13" spans="1:12" ht="18" hidden="1">
      <c r="A13" s="246" t="s">
        <v>21</v>
      </c>
      <c r="B13" s="247"/>
      <c r="C13" s="32" t="s">
        <v>22</v>
      </c>
      <c r="D13" s="30"/>
      <c r="E13" s="33" t="s">
        <v>23</v>
      </c>
      <c r="F13" s="30"/>
      <c r="G13" s="30"/>
      <c r="H13" s="30"/>
      <c r="I13" s="31"/>
    </row>
    <row r="14" spans="1:12" ht="18">
      <c r="A14" s="54"/>
      <c r="B14" s="55"/>
      <c r="C14" s="30"/>
      <c r="D14" s="30"/>
      <c r="E14" s="33"/>
      <c r="F14" s="30"/>
      <c r="G14" s="30"/>
      <c r="H14" s="30"/>
      <c r="I14" s="31"/>
    </row>
    <row r="15" spans="1:12" ht="18">
      <c r="A15" s="54"/>
      <c r="B15" s="55"/>
      <c r="C15" s="30"/>
      <c r="D15" s="30"/>
      <c r="E15" s="33"/>
      <c r="F15" s="30"/>
      <c r="G15" s="30"/>
      <c r="H15" s="30"/>
      <c r="I15" s="31"/>
    </row>
    <row r="16" spans="1:12" ht="18">
      <c r="A16" s="54"/>
      <c r="B16" s="55"/>
      <c r="C16" s="30"/>
      <c r="D16" s="30"/>
      <c r="E16" s="33"/>
      <c r="F16" s="30"/>
      <c r="G16" s="30"/>
      <c r="H16" s="30"/>
      <c r="I16" s="31"/>
    </row>
    <row r="17" spans="1:11">
      <c r="A17" s="29"/>
      <c r="B17" s="30"/>
      <c r="C17" s="30"/>
      <c r="D17" s="30"/>
      <c r="E17" s="30"/>
      <c r="F17" s="30"/>
      <c r="G17" s="30"/>
      <c r="H17" s="30"/>
      <c r="I17" s="31"/>
    </row>
    <row r="18" spans="1:11" ht="17.25">
      <c r="A18" s="34" t="s">
        <v>24</v>
      </c>
      <c r="B18" s="35" t="s">
        <v>25</v>
      </c>
      <c r="C18" s="36" t="s">
        <v>18</v>
      </c>
      <c r="D18" s="37"/>
      <c r="E18" s="37"/>
      <c r="F18" s="37"/>
      <c r="G18" s="30"/>
      <c r="H18" s="30"/>
      <c r="I18" s="31"/>
    </row>
    <row r="19" spans="1:11">
      <c r="A19" s="38" t="s">
        <v>26</v>
      </c>
      <c r="B19" s="205"/>
      <c r="C19" s="206"/>
      <c r="D19" s="193" t="e">
        <f>B19/C19</f>
        <v>#DIV/0!</v>
      </c>
      <c r="E19" s="64" t="str">
        <f>+IF(C19=0,$K$6,IF(D19=0,$K$5,IF($C$13="mayor que la meta",(IF(D19&lt;1,$K$4,(IF(AND(D19&gt;=1,D19&lt;1.01),$K$3,(IF(AND(D19&gt;=1.01,D19&lt;1.07),$K$2,$K$1)))))),IF($C$13="menor que la meta",(IF(D19&lt;=0.93,$K$1,(IF(AND(D19&gt;0.93,D19&lt;=0.97),$K$2,(IF(AND(D19&gt;0.97,D19&lt;=1),$K$3,$K$4))))))))))</f>
        <v>La meta es 0, especifique en el ANALISIS DE DATOS el resultado de la medición con respecto a la meta programada</v>
      </c>
      <c r="F19" s="39"/>
      <c r="G19" s="30"/>
      <c r="H19" s="30"/>
      <c r="I19" s="31"/>
      <c r="J19" s="24" t="s">
        <v>54</v>
      </c>
      <c r="K19" s="41" t="e">
        <f t="shared" ref="K19:K30" si="0">+B19/C19</f>
        <v>#DIV/0!</v>
      </c>
    </row>
    <row r="20" spans="1:11">
      <c r="A20" s="57" t="s">
        <v>27</v>
      </c>
      <c r="B20" s="205"/>
      <c r="C20" s="206"/>
      <c r="D20" s="193" t="e">
        <f t="shared" ref="D20:D24" si="1">B20/C20</f>
        <v>#DIV/0!</v>
      </c>
      <c r="E20" s="64" t="str">
        <f t="shared" ref="E20:E30" si="2">+IF(C20=0,$K$6,IF(D20=0,$K$5,IF($C$13="mayor que la meta",(IF(D20&lt;1,$K$4,(IF(AND(D20&gt;=1,D20&lt;1.01),$K$3,(IF(AND(D20&gt;=1.01,D20&lt;1.07),$K$2,$K$1)))))),IF($C$13="menor que la meta",(IF(D20&lt;=0.93,$K$1,(IF(AND(D20&gt;0.93,D20&lt;=0.97),$K$2,(IF(AND(D20&gt;0.97,D20&lt;=1),$K$3,$K$4))))))))))</f>
        <v>La meta es 0, especifique en el ANALISIS DE DATOS el resultado de la medición con respecto a la meta programada</v>
      </c>
      <c r="G20" s="30"/>
      <c r="H20" s="30"/>
      <c r="I20" s="31"/>
      <c r="J20" s="24" t="s">
        <v>54</v>
      </c>
      <c r="K20" s="41" t="e">
        <f t="shared" si="0"/>
        <v>#DIV/0!</v>
      </c>
    </row>
    <row r="21" spans="1:11">
      <c r="A21" s="38" t="s">
        <v>28</v>
      </c>
      <c r="B21" s="205"/>
      <c r="C21" s="205"/>
      <c r="D21" s="193" t="e">
        <f t="shared" si="1"/>
        <v>#DIV/0!</v>
      </c>
      <c r="E21" s="64" t="str">
        <f t="shared" si="2"/>
        <v>La meta es 0, especifique en el ANALISIS DE DATOS el resultado de la medición con respecto a la meta programada</v>
      </c>
      <c r="G21" s="30"/>
      <c r="H21" s="30"/>
      <c r="I21" s="31"/>
      <c r="J21" s="24" t="s">
        <v>54</v>
      </c>
      <c r="K21" s="41" t="e">
        <f t="shared" si="0"/>
        <v>#DIV/0!</v>
      </c>
    </row>
    <row r="22" spans="1:11">
      <c r="A22" s="38" t="s">
        <v>29</v>
      </c>
      <c r="B22" s="205"/>
      <c r="C22" s="206"/>
      <c r="D22" s="193" t="e">
        <f t="shared" si="1"/>
        <v>#DIV/0!</v>
      </c>
      <c r="E22" s="64" t="str">
        <f t="shared" si="2"/>
        <v>La meta es 0, especifique en el ANALISIS DE DATOS el resultado de la medición con respecto a la meta programada</v>
      </c>
      <c r="F22" s="40"/>
      <c r="G22" s="30"/>
      <c r="H22" s="30"/>
      <c r="I22" s="31"/>
      <c r="J22" s="24" t="s">
        <v>54</v>
      </c>
      <c r="K22" s="41" t="e">
        <f t="shared" si="0"/>
        <v>#DIV/0!</v>
      </c>
    </row>
    <row r="23" spans="1:11">
      <c r="A23" s="38" t="s">
        <v>30</v>
      </c>
      <c r="B23" s="205"/>
      <c r="C23" s="206"/>
      <c r="D23" s="193" t="e">
        <f t="shared" si="1"/>
        <v>#DIV/0!</v>
      </c>
      <c r="E23" s="64" t="str">
        <f t="shared" si="2"/>
        <v>La meta es 0, especifique en el ANALISIS DE DATOS el resultado de la medición con respecto a la meta programada</v>
      </c>
      <c r="F23" s="40"/>
      <c r="G23" s="30"/>
      <c r="H23" s="30"/>
      <c r="I23" s="31"/>
      <c r="J23" s="24" t="s">
        <v>54</v>
      </c>
      <c r="K23" s="41" t="e">
        <f t="shared" si="0"/>
        <v>#DIV/0!</v>
      </c>
    </row>
    <row r="24" spans="1:11" ht="18.75" customHeight="1">
      <c r="A24" s="38" t="s">
        <v>31</v>
      </c>
      <c r="B24" s="205"/>
      <c r="C24" s="206"/>
      <c r="D24" s="193" t="e">
        <f t="shared" si="1"/>
        <v>#DIV/0!</v>
      </c>
      <c r="E24" s="64" t="str">
        <f t="shared" si="2"/>
        <v>La meta es 0, especifique en el ANALISIS DE DATOS el resultado de la medición con respecto a la meta programada</v>
      </c>
      <c r="F24" s="40"/>
      <c r="G24" s="66"/>
      <c r="H24" s="66"/>
      <c r="I24" s="69"/>
      <c r="J24" s="24" t="s">
        <v>54</v>
      </c>
      <c r="K24" s="41" t="e">
        <f t="shared" si="0"/>
        <v>#DIV/0!</v>
      </c>
    </row>
    <row r="25" spans="1:11">
      <c r="A25" s="38" t="s">
        <v>32</v>
      </c>
      <c r="B25" s="205">
        <v>92</v>
      </c>
      <c r="C25" s="206">
        <v>90</v>
      </c>
      <c r="D25" s="42">
        <f t="shared" ref="D25:D30" si="3">+B25/C25</f>
        <v>1.0222222222222221</v>
      </c>
      <c r="E25" s="64" t="str">
        <f t="shared" si="2"/>
        <v>Desviación tolerable: el resultado se desvia de la meta esperada hasta en un 7%.</v>
      </c>
      <c r="F25" s="65"/>
      <c r="G25" s="65"/>
      <c r="H25" s="62"/>
      <c r="I25" s="63"/>
      <c r="J25" s="24" t="s">
        <v>54</v>
      </c>
      <c r="K25" s="41">
        <f t="shared" si="0"/>
        <v>1.0222222222222221</v>
      </c>
    </row>
    <row r="26" spans="1:11">
      <c r="A26" s="38" t="s">
        <v>33</v>
      </c>
      <c r="B26" s="205">
        <v>100</v>
      </c>
      <c r="C26" s="206">
        <v>90</v>
      </c>
      <c r="D26" s="42">
        <f t="shared" si="3"/>
        <v>1.1111111111111112</v>
      </c>
      <c r="E26" s="64" t="str">
        <f t="shared" si="2"/>
        <v>Se cumplió con la meta esperada para el periodo.</v>
      </c>
      <c r="F26" s="65"/>
      <c r="G26" s="65"/>
      <c r="H26" s="62"/>
      <c r="I26" s="63"/>
      <c r="J26" s="24" t="s">
        <v>54</v>
      </c>
      <c r="K26" s="41">
        <f t="shared" si="0"/>
        <v>1.1111111111111112</v>
      </c>
    </row>
    <row r="27" spans="1:11">
      <c r="A27" s="38" t="s">
        <v>34</v>
      </c>
      <c r="B27" s="210">
        <v>53</v>
      </c>
      <c r="C27" s="209">
        <v>90</v>
      </c>
      <c r="D27" s="42">
        <f t="shared" si="3"/>
        <v>0.58888888888888891</v>
      </c>
      <c r="E27" s="64" t="str">
        <f t="shared" si="2"/>
        <v>Advertencia: No se cumplió la meta esperada para el periodo.</v>
      </c>
      <c r="F27" s="40"/>
      <c r="G27" s="40"/>
      <c r="H27" s="67"/>
      <c r="I27" s="70"/>
      <c r="J27" s="24" t="s">
        <v>54</v>
      </c>
      <c r="K27" s="41">
        <f t="shared" si="0"/>
        <v>0.58888888888888891</v>
      </c>
    </row>
    <row r="28" spans="1:11">
      <c r="A28" s="38" t="s">
        <v>35</v>
      </c>
      <c r="B28" s="205">
        <v>50</v>
      </c>
      <c r="C28" s="206">
        <v>90</v>
      </c>
      <c r="D28" s="42">
        <f t="shared" si="3"/>
        <v>0.55555555555555558</v>
      </c>
      <c r="E28" s="64" t="str">
        <f t="shared" si="2"/>
        <v>Advertencia: No se cumplió la meta esperada para el periodo.</v>
      </c>
      <c r="F28" s="40"/>
      <c r="G28" s="62"/>
      <c r="H28" s="62"/>
      <c r="I28" s="63"/>
      <c r="J28" s="24" t="s">
        <v>54</v>
      </c>
      <c r="K28" s="41">
        <f t="shared" si="0"/>
        <v>0.55555555555555558</v>
      </c>
    </row>
    <row r="29" spans="1:11">
      <c r="A29" s="38" t="s">
        <v>36</v>
      </c>
      <c r="B29" s="205">
        <v>67</v>
      </c>
      <c r="C29" s="206">
        <v>90</v>
      </c>
      <c r="D29" s="42">
        <f t="shared" si="3"/>
        <v>0.74444444444444446</v>
      </c>
      <c r="E29" s="64" t="str">
        <f t="shared" si="2"/>
        <v>Advertencia: No se cumplió la meta esperada para el periodo.</v>
      </c>
      <c r="F29" s="40"/>
      <c r="G29" s="62"/>
      <c r="H29" s="62"/>
      <c r="I29" s="63"/>
      <c r="J29" s="24" t="s">
        <v>54</v>
      </c>
      <c r="K29" s="41">
        <f t="shared" si="0"/>
        <v>0.74444444444444446</v>
      </c>
    </row>
    <row r="30" spans="1:11">
      <c r="A30" s="43" t="s">
        <v>37</v>
      </c>
      <c r="B30" s="207">
        <v>0.5</v>
      </c>
      <c r="C30" s="208">
        <v>0.9</v>
      </c>
      <c r="D30" s="42">
        <f t="shared" si="3"/>
        <v>0.55555555555555558</v>
      </c>
      <c r="E30" s="64" t="str">
        <f t="shared" si="2"/>
        <v>Advertencia: No se cumplió la meta esperada para el periodo.</v>
      </c>
      <c r="F30" s="40"/>
      <c r="G30" s="40"/>
      <c r="H30" s="68"/>
      <c r="I30" s="71"/>
      <c r="J30" s="24" t="s">
        <v>54</v>
      </c>
      <c r="K30" s="41">
        <f t="shared" si="0"/>
        <v>0.55555555555555558</v>
      </c>
    </row>
    <row r="31" spans="1:11" s="24" customFormat="1" ht="26.25" customHeight="1">
      <c r="A31" s="44"/>
      <c r="B31" s="30"/>
      <c r="C31" s="30"/>
      <c r="D31" s="30"/>
      <c r="E31" s="30"/>
      <c r="F31" s="30"/>
      <c r="G31" s="30"/>
      <c r="H31" s="30"/>
      <c r="I31" s="31"/>
    </row>
    <row r="32" spans="1:11" s="24" customFormat="1" ht="26.25" customHeight="1">
      <c r="A32" s="44"/>
      <c r="B32" s="30"/>
      <c r="C32" s="30"/>
      <c r="D32" s="30"/>
      <c r="E32" s="30"/>
      <c r="F32" s="30"/>
      <c r="G32" s="30"/>
      <c r="H32" s="30"/>
      <c r="I32" s="31"/>
    </row>
    <row r="33" spans="1:9" s="24" customFormat="1" ht="26.25" customHeight="1">
      <c r="A33" s="44"/>
      <c r="B33" s="30"/>
      <c r="C33" s="30"/>
      <c r="D33" s="30"/>
      <c r="E33" s="30"/>
      <c r="F33" s="30"/>
      <c r="G33" s="30"/>
      <c r="H33" s="30"/>
      <c r="I33" s="31"/>
    </row>
    <row r="34" spans="1:9" s="24" customFormat="1" ht="26.25" customHeight="1">
      <c r="A34" s="44"/>
      <c r="B34" s="30"/>
      <c r="C34" s="30"/>
      <c r="D34" s="30"/>
      <c r="E34" s="30"/>
      <c r="F34" s="30"/>
      <c r="G34" s="30"/>
      <c r="H34" s="30"/>
      <c r="I34" s="31"/>
    </row>
    <row r="35" spans="1:9" s="24" customFormat="1" ht="26.25" customHeight="1">
      <c r="A35" s="44"/>
      <c r="B35" s="30"/>
      <c r="C35" s="30"/>
      <c r="D35" s="30"/>
      <c r="E35" s="30"/>
      <c r="F35" s="30"/>
      <c r="G35" s="30"/>
      <c r="H35" s="30"/>
      <c r="I35" s="31"/>
    </row>
    <row r="36" spans="1:9" s="24" customFormat="1" ht="26.25" customHeight="1">
      <c r="A36" s="44"/>
      <c r="B36" s="30"/>
      <c r="C36" s="30"/>
      <c r="D36" s="30"/>
      <c r="E36" s="30"/>
      <c r="F36" s="30"/>
      <c r="G36" s="30"/>
      <c r="H36" s="30"/>
      <c r="I36" s="31"/>
    </row>
    <row r="37" spans="1:9" s="24" customFormat="1" ht="26.25" customHeight="1">
      <c r="A37" s="44"/>
      <c r="B37" s="30"/>
      <c r="C37" s="30"/>
      <c r="D37" s="30"/>
      <c r="E37" s="30"/>
      <c r="F37" s="30"/>
      <c r="G37" s="30"/>
      <c r="H37" s="30"/>
      <c r="I37" s="31"/>
    </row>
    <row r="38" spans="1:9" s="24" customFormat="1" ht="26.25" customHeight="1">
      <c r="A38" s="44"/>
      <c r="B38" s="30"/>
      <c r="C38" s="30"/>
      <c r="D38" s="30"/>
      <c r="E38" s="30"/>
      <c r="F38" s="30"/>
      <c r="G38" s="30"/>
      <c r="H38" s="30"/>
      <c r="I38" s="31"/>
    </row>
    <row r="39" spans="1:9" s="24" customFormat="1" ht="26.25" customHeight="1">
      <c r="A39" s="44"/>
      <c r="B39" s="30"/>
      <c r="C39" s="30"/>
      <c r="D39" s="30"/>
      <c r="E39" s="30"/>
      <c r="F39" s="30"/>
      <c r="G39" s="30"/>
      <c r="H39" s="30"/>
      <c r="I39" s="31"/>
    </row>
    <row r="40" spans="1:9" s="24" customFormat="1" ht="26.25" customHeight="1">
      <c r="A40" s="44"/>
      <c r="B40" s="30"/>
      <c r="C40" s="30"/>
      <c r="D40" s="30"/>
      <c r="E40" s="30"/>
      <c r="F40" s="30"/>
      <c r="G40" s="30"/>
      <c r="H40" s="30"/>
      <c r="I40" s="31"/>
    </row>
    <row r="41" spans="1:9" s="24" customFormat="1" ht="26.25" customHeight="1">
      <c r="A41" s="44"/>
      <c r="B41" s="30"/>
      <c r="C41" s="30"/>
      <c r="D41" s="30"/>
      <c r="E41" s="30"/>
      <c r="F41" s="30"/>
      <c r="G41" s="30"/>
      <c r="H41" s="30"/>
      <c r="I41" s="31"/>
    </row>
    <row r="42" spans="1:9" s="24" customFormat="1" ht="26.25" customHeight="1">
      <c r="A42" s="44"/>
      <c r="B42" s="30"/>
      <c r="C42" s="30"/>
      <c r="D42" s="30"/>
      <c r="E42" s="30"/>
      <c r="F42" s="30"/>
      <c r="G42" s="30"/>
      <c r="H42" s="30"/>
      <c r="I42" s="31"/>
    </row>
    <row r="43" spans="1:9" s="24" customFormat="1" ht="26.25" customHeight="1">
      <c r="A43" s="44"/>
      <c r="B43" s="30"/>
      <c r="C43" s="30"/>
      <c r="D43" s="30"/>
      <c r="E43" s="30"/>
      <c r="F43" s="30"/>
      <c r="G43" s="30"/>
      <c r="H43" s="30"/>
      <c r="I43" s="31"/>
    </row>
    <row r="44" spans="1:9" s="24" customFormat="1">
      <c r="A44" s="248" t="s">
        <v>38</v>
      </c>
      <c r="B44" s="249"/>
      <c r="C44" s="249"/>
      <c r="D44" s="249"/>
      <c r="E44" s="249"/>
      <c r="F44" s="249"/>
      <c r="G44" s="249"/>
      <c r="H44" s="249"/>
      <c r="I44" s="250"/>
    </row>
    <row r="45" spans="1:9" s="24" customFormat="1" hidden="1">
      <c r="A45" s="251"/>
      <c r="B45" s="252"/>
      <c r="C45" s="252"/>
      <c r="D45" s="252"/>
      <c r="E45" s="252"/>
      <c r="F45" s="252"/>
      <c r="G45" s="252"/>
      <c r="H45" s="252"/>
      <c r="I45" s="253"/>
    </row>
    <row r="46" spans="1:9" s="24" customFormat="1" hidden="1">
      <c r="A46" s="254"/>
      <c r="B46" s="255"/>
      <c r="C46" s="255"/>
      <c r="D46" s="255"/>
      <c r="E46" s="255"/>
      <c r="F46" s="255"/>
      <c r="G46" s="255"/>
      <c r="H46" s="255"/>
      <c r="I46" s="256"/>
    </row>
    <row r="47" spans="1:9" s="24" customFormat="1">
      <c r="A47" s="257"/>
      <c r="B47" s="258"/>
      <c r="C47" s="258"/>
      <c r="D47" s="258"/>
      <c r="E47" s="258"/>
      <c r="F47" s="258"/>
      <c r="G47" s="258"/>
      <c r="H47" s="258"/>
      <c r="I47" s="259"/>
    </row>
    <row r="48" spans="1:9" s="24" customFormat="1" ht="34.5">
      <c r="A48" s="45" t="s">
        <v>39</v>
      </c>
      <c r="B48" s="46"/>
      <c r="C48" s="46"/>
      <c r="D48" s="46"/>
      <c r="E48" s="46"/>
      <c r="F48" s="46"/>
      <c r="G48" s="46"/>
      <c r="H48" s="46"/>
      <c r="I48" s="47"/>
    </row>
    <row r="49" spans="1:9" s="24" customFormat="1">
      <c r="A49" s="48" t="s">
        <v>40</v>
      </c>
      <c r="B49" s="240" t="s">
        <v>41</v>
      </c>
      <c r="C49" s="240"/>
      <c r="D49" s="240"/>
      <c r="E49" s="240"/>
      <c r="F49" s="240"/>
      <c r="G49" s="240"/>
      <c r="H49" s="240"/>
      <c r="I49" s="241"/>
    </row>
    <row r="50" spans="1:9" s="24" customFormat="1" ht="39" customHeight="1">
      <c r="A50" s="49"/>
      <c r="B50" s="240" t="s">
        <v>42</v>
      </c>
      <c r="C50" s="240"/>
      <c r="D50" s="240"/>
      <c r="E50" s="240"/>
      <c r="F50" s="240"/>
      <c r="G50" s="240"/>
      <c r="H50" s="240"/>
      <c r="I50" s="241"/>
    </row>
    <row r="51" spans="1:9" s="24" customFormat="1" ht="38.25" customHeight="1">
      <c r="A51" s="50"/>
      <c r="B51" s="240" t="s">
        <v>43</v>
      </c>
      <c r="C51" s="240"/>
      <c r="D51" s="240"/>
      <c r="E51" s="240"/>
      <c r="F51" s="240"/>
      <c r="G51" s="240"/>
      <c r="H51" s="240"/>
      <c r="I51" s="241"/>
    </row>
    <row r="52" spans="1:9" s="24" customFormat="1" ht="37.5" customHeight="1">
      <c r="A52" s="51"/>
      <c r="B52" s="240" t="s">
        <v>44</v>
      </c>
      <c r="C52" s="240"/>
      <c r="D52" s="240"/>
      <c r="E52" s="240"/>
      <c r="F52" s="240"/>
      <c r="G52" s="240"/>
      <c r="H52" s="240"/>
      <c r="I52" s="241"/>
    </row>
    <row r="53" spans="1:9" s="24" customFormat="1" ht="39.75" customHeight="1">
      <c r="A53" s="52" t="s">
        <v>45</v>
      </c>
      <c r="B53" s="242" t="s">
        <v>46</v>
      </c>
      <c r="C53" s="242"/>
      <c r="D53" s="242"/>
      <c r="E53" s="242"/>
      <c r="F53" s="242"/>
      <c r="G53" s="242"/>
      <c r="H53" s="242"/>
      <c r="I53" s="243"/>
    </row>
    <row r="54" spans="1:9" s="24" customFormat="1">
      <c r="A54" s="53"/>
      <c r="B54" s="53"/>
      <c r="C54" s="53"/>
      <c r="D54" s="53"/>
      <c r="E54" s="53"/>
      <c r="F54" s="53"/>
      <c r="G54" s="53"/>
      <c r="H54" s="53"/>
      <c r="I54" s="53"/>
    </row>
    <row r="55" spans="1:9" s="24" customFormat="1">
      <c r="A55" s="53"/>
      <c r="B55" s="53"/>
      <c r="C55" s="53"/>
      <c r="D55" s="53"/>
      <c r="E55" s="53"/>
      <c r="F55" s="53"/>
      <c r="G55" s="53"/>
      <c r="H55" s="53"/>
      <c r="I55" s="53"/>
    </row>
  </sheetData>
  <mergeCells count="21">
    <mergeCell ref="B51:I51"/>
    <mergeCell ref="B52:I52"/>
    <mergeCell ref="B53:I53"/>
    <mergeCell ref="I8:I9"/>
    <mergeCell ref="A13:B13"/>
    <mergeCell ref="A44:I44"/>
    <mergeCell ref="A45:I47"/>
    <mergeCell ref="B49:I49"/>
    <mergeCell ref="B50:I50"/>
    <mergeCell ref="H8:H9"/>
    <mergeCell ref="A7:C7"/>
    <mergeCell ref="E7:F7"/>
    <mergeCell ref="A8:C9"/>
    <mergeCell ref="E8:F9"/>
    <mergeCell ref="G8:G9"/>
    <mergeCell ref="A1:I1"/>
    <mergeCell ref="A2:I2"/>
    <mergeCell ref="A3:I3"/>
    <mergeCell ref="A4:I4"/>
    <mergeCell ref="B6:C6"/>
    <mergeCell ref="E6:G6"/>
  </mergeCells>
  <conditionalFormatting sqref="A13:B16">
    <cfRule type="expression" dxfId="9" priority="9" stopIfTrue="1">
      <formula>C13="menor que la meta"</formula>
    </cfRule>
    <cfRule type="expression" dxfId="8" priority="10" stopIfTrue="1">
      <formula>C13="mayor que la meta"</formula>
    </cfRule>
  </conditionalFormatting>
  <conditionalFormatting sqref="D19:D30">
    <cfRule type="expression" dxfId="7" priority="6" stopIfTrue="1">
      <formula>$E19=$K$2</formula>
    </cfRule>
    <cfRule type="expression" dxfId="6" priority="7" stopIfTrue="1">
      <formula>$E19=$K$3</formula>
    </cfRule>
    <cfRule type="expression" dxfId="5" priority="8" stopIfTrue="1">
      <formula>$E19=$K$4</formula>
    </cfRule>
  </conditionalFormatting>
  <conditionalFormatting sqref="C13:C16">
    <cfRule type="cellIs" dxfId="4" priority="4" stopIfTrue="1" operator="equal">
      <formula>"menor que la meta"</formula>
    </cfRule>
    <cfRule type="cellIs" dxfId="3" priority="5" stopIfTrue="1" operator="equal">
      <formula>"mayor que la meta"</formula>
    </cfRule>
  </conditionalFormatting>
  <conditionalFormatting sqref="B19:C30">
    <cfRule type="expression" dxfId="2" priority="1" stopIfTrue="1">
      <formula>OR($E19=$K$2,$E19=$K$1)</formula>
    </cfRule>
    <cfRule type="expression" dxfId="1" priority="2" stopIfTrue="1">
      <formula>$E19=$K$3</formula>
    </cfRule>
    <cfRule type="expression" dxfId="0" priority="3" stopIfTrue="1">
      <formula>$E19=$K$4</formula>
    </cfRule>
  </conditionalFormatting>
  <dataValidations disablePrompts="1" count="3">
    <dataValidation type="list" errorStyle="warning" showInputMessage="1" showErrorMessage="1" errorTitle="Atención" error="Solamente se debe escoger una de las siguientes  opciones:_x000a_mayor que la meta o_x000a_menor que la meta" promptTitle="Tendencia del Indicador:" prompt="_x000a_mayor que la meta_x000a_(Medición ideal &gt;= Meta)_x000a__x000a_menor que la meta_x000a_(Medición ideal &lt;= Meta)" sqref="C13:C16">
      <formula1>"mayor que la meta, menor que la meta"</formula1>
    </dataValidation>
    <dataValidation showInputMessage="1" showErrorMessage="1" sqref="D13:D16"/>
    <dataValidation errorStyle="information" showInputMessage="1" errorTitle="Opciones permitidas" error="Mensual_x000a_Bimensual_x000a_Trimestral_x000a_Semestral_x000a_Anual" promptTitle="Opciones sugeridas" prompt="Mensual, Bimensual, Trimestral, Semestral o Anual" sqref="I8:I9"/>
  </dataValidations>
  <printOptions horizontalCentered="1" verticalCentered="1"/>
  <pageMargins left="0.39370078740157483" right="0.39370078740157483" top="0.98425196850393704" bottom="0.98425196850393704" header="0.51181102362204722" footer="0.51181102362204722"/>
  <pageSetup scale="43" orientation="landscape" r:id="rId1"/>
  <headerFooter scaleWithDoc="0" alignWithMargins="0">
    <oddHeader>&amp;L&amp;G</oddHeader>
    <oddFooter>&amp;L&amp;"Futura Std Book,Normal"&amp;8Código: IM-ECI-01&amp;C&amp;"Futura Std Book,Normal"&amp;8Versión 03
COPIA CONTROLADA&amp;R&amp;"Futura Std Book,Normal"&amp;8Página &amp;P de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activeCell="G30" sqref="G30"/>
    </sheetView>
  </sheetViews>
  <sheetFormatPr baseColWidth="10" defaultRowHeight="16.5"/>
  <cols>
    <col min="1" max="1" width="6.140625" style="81" customWidth="1"/>
    <col min="2" max="2" width="111" style="72" customWidth="1"/>
    <col min="3" max="256" width="11.42578125" style="72"/>
    <col min="257" max="257" width="6.140625" style="72" customWidth="1"/>
    <col min="258" max="258" width="111" style="72" customWidth="1"/>
    <col min="259" max="512" width="11.42578125" style="72"/>
    <col min="513" max="513" width="6.140625" style="72" customWidth="1"/>
    <col min="514" max="514" width="111" style="72" customWidth="1"/>
    <col min="515" max="768" width="11.42578125" style="72"/>
    <col min="769" max="769" width="6.140625" style="72" customWidth="1"/>
    <col min="770" max="770" width="111" style="72" customWidth="1"/>
    <col min="771" max="1024" width="11.42578125" style="72"/>
    <col min="1025" max="1025" width="6.140625" style="72" customWidth="1"/>
    <col min="1026" max="1026" width="111" style="72" customWidth="1"/>
    <col min="1027" max="1280" width="11.42578125" style="72"/>
    <col min="1281" max="1281" width="6.140625" style="72" customWidth="1"/>
    <col min="1282" max="1282" width="111" style="72" customWidth="1"/>
    <col min="1283" max="1536" width="11.42578125" style="72"/>
    <col min="1537" max="1537" width="6.140625" style="72" customWidth="1"/>
    <col min="1538" max="1538" width="111" style="72" customWidth="1"/>
    <col min="1539" max="1792" width="11.42578125" style="72"/>
    <col min="1793" max="1793" width="6.140625" style="72" customWidth="1"/>
    <col min="1794" max="1794" width="111" style="72" customWidth="1"/>
    <col min="1795" max="2048" width="11.42578125" style="72"/>
    <col min="2049" max="2049" width="6.140625" style="72" customWidth="1"/>
    <col min="2050" max="2050" width="111" style="72" customWidth="1"/>
    <col min="2051" max="2304" width="11.42578125" style="72"/>
    <col min="2305" max="2305" width="6.140625" style="72" customWidth="1"/>
    <col min="2306" max="2306" width="111" style="72" customWidth="1"/>
    <col min="2307" max="2560" width="11.42578125" style="72"/>
    <col min="2561" max="2561" width="6.140625" style="72" customWidth="1"/>
    <col min="2562" max="2562" width="111" style="72" customWidth="1"/>
    <col min="2563" max="2816" width="11.42578125" style="72"/>
    <col min="2817" max="2817" width="6.140625" style="72" customWidth="1"/>
    <col min="2818" max="2818" width="111" style="72" customWidth="1"/>
    <col min="2819" max="3072" width="11.42578125" style="72"/>
    <col min="3073" max="3073" width="6.140625" style="72" customWidth="1"/>
    <col min="3074" max="3074" width="111" style="72" customWidth="1"/>
    <col min="3075" max="3328" width="11.42578125" style="72"/>
    <col min="3329" max="3329" width="6.140625" style="72" customWidth="1"/>
    <col min="3330" max="3330" width="111" style="72" customWidth="1"/>
    <col min="3331" max="3584" width="11.42578125" style="72"/>
    <col min="3585" max="3585" width="6.140625" style="72" customWidth="1"/>
    <col min="3586" max="3586" width="111" style="72" customWidth="1"/>
    <col min="3587" max="3840" width="11.42578125" style="72"/>
    <col min="3841" max="3841" width="6.140625" style="72" customWidth="1"/>
    <col min="3842" max="3842" width="111" style="72" customWidth="1"/>
    <col min="3843" max="4096" width="11.42578125" style="72"/>
    <col min="4097" max="4097" width="6.140625" style="72" customWidth="1"/>
    <col min="4098" max="4098" width="111" style="72" customWidth="1"/>
    <col min="4099" max="4352" width="11.42578125" style="72"/>
    <col min="4353" max="4353" width="6.140625" style="72" customWidth="1"/>
    <col min="4354" max="4354" width="111" style="72" customWidth="1"/>
    <col min="4355" max="4608" width="11.42578125" style="72"/>
    <col min="4609" max="4609" width="6.140625" style="72" customWidth="1"/>
    <col min="4610" max="4610" width="111" style="72" customWidth="1"/>
    <col min="4611" max="4864" width="11.42578125" style="72"/>
    <col min="4865" max="4865" width="6.140625" style="72" customWidth="1"/>
    <col min="4866" max="4866" width="111" style="72" customWidth="1"/>
    <col min="4867" max="5120" width="11.42578125" style="72"/>
    <col min="5121" max="5121" width="6.140625" style="72" customWidth="1"/>
    <col min="5122" max="5122" width="111" style="72" customWidth="1"/>
    <col min="5123" max="5376" width="11.42578125" style="72"/>
    <col min="5377" max="5377" width="6.140625" style="72" customWidth="1"/>
    <col min="5378" max="5378" width="111" style="72" customWidth="1"/>
    <col min="5379" max="5632" width="11.42578125" style="72"/>
    <col min="5633" max="5633" width="6.140625" style="72" customWidth="1"/>
    <col min="5634" max="5634" width="111" style="72" customWidth="1"/>
    <col min="5635" max="5888" width="11.42578125" style="72"/>
    <col min="5889" max="5889" width="6.140625" style="72" customWidth="1"/>
    <col min="5890" max="5890" width="111" style="72" customWidth="1"/>
    <col min="5891" max="6144" width="11.42578125" style="72"/>
    <col min="6145" max="6145" width="6.140625" style="72" customWidth="1"/>
    <col min="6146" max="6146" width="111" style="72" customWidth="1"/>
    <col min="6147" max="6400" width="11.42578125" style="72"/>
    <col min="6401" max="6401" width="6.140625" style="72" customWidth="1"/>
    <col min="6402" max="6402" width="111" style="72" customWidth="1"/>
    <col min="6403" max="6656" width="11.42578125" style="72"/>
    <col min="6657" max="6657" width="6.140625" style="72" customWidth="1"/>
    <col min="6658" max="6658" width="111" style="72" customWidth="1"/>
    <col min="6659" max="6912" width="11.42578125" style="72"/>
    <col min="6913" max="6913" width="6.140625" style="72" customWidth="1"/>
    <col min="6914" max="6914" width="111" style="72" customWidth="1"/>
    <col min="6915" max="7168" width="11.42578125" style="72"/>
    <col min="7169" max="7169" width="6.140625" style="72" customWidth="1"/>
    <col min="7170" max="7170" width="111" style="72" customWidth="1"/>
    <col min="7171" max="7424" width="11.42578125" style="72"/>
    <col min="7425" max="7425" width="6.140625" style="72" customWidth="1"/>
    <col min="7426" max="7426" width="111" style="72" customWidth="1"/>
    <col min="7427" max="7680" width="11.42578125" style="72"/>
    <col min="7681" max="7681" width="6.140625" style="72" customWidth="1"/>
    <col min="7682" max="7682" width="111" style="72" customWidth="1"/>
    <col min="7683" max="7936" width="11.42578125" style="72"/>
    <col min="7937" max="7937" width="6.140625" style="72" customWidth="1"/>
    <col min="7938" max="7938" width="111" style="72" customWidth="1"/>
    <col min="7939" max="8192" width="11.42578125" style="72"/>
    <col min="8193" max="8193" width="6.140625" style="72" customWidth="1"/>
    <col min="8194" max="8194" width="111" style="72" customWidth="1"/>
    <col min="8195" max="8448" width="11.42578125" style="72"/>
    <col min="8449" max="8449" width="6.140625" style="72" customWidth="1"/>
    <col min="8450" max="8450" width="111" style="72" customWidth="1"/>
    <col min="8451" max="8704" width="11.42578125" style="72"/>
    <col min="8705" max="8705" width="6.140625" style="72" customWidth="1"/>
    <col min="8706" max="8706" width="111" style="72" customWidth="1"/>
    <col min="8707" max="8960" width="11.42578125" style="72"/>
    <col min="8961" max="8961" width="6.140625" style="72" customWidth="1"/>
    <col min="8962" max="8962" width="111" style="72" customWidth="1"/>
    <col min="8963" max="9216" width="11.42578125" style="72"/>
    <col min="9217" max="9217" width="6.140625" style="72" customWidth="1"/>
    <col min="9218" max="9218" width="111" style="72" customWidth="1"/>
    <col min="9219" max="9472" width="11.42578125" style="72"/>
    <col min="9473" max="9473" width="6.140625" style="72" customWidth="1"/>
    <col min="9474" max="9474" width="111" style="72" customWidth="1"/>
    <col min="9475" max="9728" width="11.42578125" style="72"/>
    <col min="9729" max="9729" width="6.140625" style="72" customWidth="1"/>
    <col min="9730" max="9730" width="111" style="72" customWidth="1"/>
    <col min="9731" max="9984" width="11.42578125" style="72"/>
    <col min="9985" max="9985" width="6.140625" style="72" customWidth="1"/>
    <col min="9986" max="9986" width="111" style="72" customWidth="1"/>
    <col min="9987" max="10240" width="11.42578125" style="72"/>
    <col min="10241" max="10241" width="6.140625" style="72" customWidth="1"/>
    <col min="10242" max="10242" width="111" style="72" customWidth="1"/>
    <col min="10243" max="10496" width="11.42578125" style="72"/>
    <col min="10497" max="10497" width="6.140625" style="72" customWidth="1"/>
    <col min="10498" max="10498" width="111" style="72" customWidth="1"/>
    <col min="10499" max="10752" width="11.42578125" style="72"/>
    <col min="10753" max="10753" width="6.140625" style="72" customWidth="1"/>
    <col min="10754" max="10754" width="111" style="72" customWidth="1"/>
    <col min="10755" max="11008" width="11.42578125" style="72"/>
    <col min="11009" max="11009" width="6.140625" style="72" customWidth="1"/>
    <col min="11010" max="11010" width="111" style="72" customWidth="1"/>
    <col min="11011" max="11264" width="11.42578125" style="72"/>
    <col min="11265" max="11265" width="6.140625" style="72" customWidth="1"/>
    <col min="11266" max="11266" width="111" style="72" customWidth="1"/>
    <col min="11267" max="11520" width="11.42578125" style="72"/>
    <col min="11521" max="11521" width="6.140625" style="72" customWidth="1"/>
    <col min="11522" max="11522" width="111" style="72" customWidth="1"/>
    <col min="11523" max="11776" width="11.42578125" style="72"/>
    <col min="11777" max="11777" width="6.140625" style="72" customWidth="1"/>
    <col min="11778" max="11778" width="111" style="72" customWidth="1"/>
    <col min="11779" max="12032" width="11.42578125" style="72"/>
    <col min="12033" max="12033" width="6.140625" style="72" customWidth="1"/>
    <col min="12034" max="12034" width="111" style="72" customWidth="1"/>
    <col min="12035" max="12288" width="11.42578125" style="72"/>
    <col min="12289" max="12289" width="6.140625" style="72" customWidth="1"/>
    <col min="12290" max="12290" width="111" style="72" customWidth="1"/>
    <col min="12291" max="12544" width="11.42578125" style="72"/>
    <col min="12545" max="12545" width="6.140625" style="72" customWidth="1"/>
    <col min="12546" max="12546" width="111" style="72" customWidth="1"/>
    <col min="12547" max="12800" width="11.42578125" style="72"/>
    <col min="12801" max="12801" width="6.140625" style="72" customWidth="1"/>
    <col min="12802" max="12802" width="111" style="72" customWidth="1"/>
    <col min="12803" max="13056" width="11.42578125" style="72"/>
    <col min="13057" max="13057" width="6.140625" style="72" customWidth="1"/>
    <col min="13058" max="13058" width="111" style="72" customWidth="1"/>
    <col min="13059" max="13312" width="11.42578125" style="72"/>
    <col min="13313" max="13313" width="6.140625" style="72" customWidth="1"/>
    <col min="13314" max="13314" width="111" style="72" customWidth="1"/>
    <col min="13315" max="13568" width="11.42578125" style="72"/>
    <col min="13569" max="13569" width="6.140625" style="72" customWidth="1"/>
    <col min="13570" max="13570" width="111" style="72" customWidth="1"/>
    <col min="13571" max="13824" width="11.42578125" style="72"/>
    <col min="13825" max="13825" width="6.140625" style="72" customWidth="1"/>
    <col min="13826" max="13826" width="111" style="72" customWidth="1"/>
    <col min="13827" max="14080" width="11.42578125" style="72"/>
    <col min="14081" max="14081" width="6.140625" style="72" customWidth="1"/>
    <col min="14082" max="14082" width="111" style="72" customWidth="1"/>
    <col min="14083" max="14336" width="11.42578125" style="72"/>
    <col min="14337" max="14337" width="6.140625" style="72" customWidth="1"/>
    <col min="14338" max="14338" width="111" style="72" customWidth="1"/>
    <col min="14339" max="14592" width="11.42578125" style="72"/>
    <col min="14593" max="14593" width="6.140625" style="72" customWidth="1"/>
    <col min="14594" max="14594" width="111" style="72" customWidth="1"/>
    <col min="14595" max="14848" width="11.42578125" style="72"/>
    <col min="14849" max="14849" width="6.140625" style="72" customWidth="1"/>
    <col min="14850" max="14850" width="111" style="72" customWidth="1"/>
    <col min="14851" max="15104" width="11.42578125" style="72"/>
    <col min="15105" max="15105" width="6.140625" style="72" customWidth="1"/>
    <col min="15106" max="15106" width="111" style="72" customWidth="1"/>
    <col min="15107" max="15360" width="11.42578125" style="72"/>
    <col min="15361" max="15361" width="6.140625" style="72" customWidth="1"/>
    <col min="15362" max="15362" width="111" style="72" customWidth="1"/>
    <col min="15363" max="15616" width="11.42578125" style="72"/>
    <col min="15617" max="15617" width="6.140625" style="72" customWidth="1"/>
    <col min="15618" max="15618" width="111" style="72" customWidth="1"/>
    <col min="15619" max="15872" width="11.42578125" style="72"/>
    <col min="15873" max="15873" width="6.140625" style="72" customWidth="1"/>
    <col min="15874" max="15874" width="111" style="72" customWidth="1"/>
    <col min="15875" max="16128" width="11.42578125" style="72"/>
    <col min="16129" max="16129" width="6.140625" style="72" customWidth="1"/>
    <col min="16130" max="16130" width="111" style="72" customWidth="1"/>
    <col min="16131" max="16384" width="11.42578125" style="72"/>
  </cols>
  <sheetData>
    <row r="1" spans="1:6" ht="17.25">
      <c r="A1" s="261" t="s">
        <v>86</v>
      </c>
      <c r="B1" s="261"/>
    </row>
    <row r="2" spans="1:6" ht="17.25">
      <c r="A2" s="73"/>
      <c r="B2" s="74"/>
    </row>
    <row r="3" spans="1:6">
      <c r="A3" s="75" t="s">
        <v>69</v>
      </c>
      <c r="B3" s="76" t="s">
        <v>70</v>
      </c>
    </row>
    <row r="4" spans="1:6">
      <c r="A4" s="77">
        <v>1</v>
      </c>
      <c r="B4" s="78" t="s">
        <v>71</v>
      </c>
      <c r="F4" s="79"/>
    </row>
    <row r="5" spans="1:6">
      <c r="A5" s="77">
        <v>2</v>
      </c>
      <c r="B5" s="78" t="s">
        <v>72</v>
      </c>
    </row>
    <row r="6" spans="1:6">
      <c r="A6" s="77">
        <v>3</v>
      </c>
      <c r="B6" s="78" t="s">
        <v>73</v>
      </c>
    </row>
    <row r="7" spans="1:6">
      <c r="A7" s="77">
        <v>4</v>
      </c>
      <c r="B7" s="78" t="s">
        <v>74</v>
      </c>
    </row>
    <row r="8" spans="1:6">
      <c r="A8" s="77">
        <v>5</v>
      </c>
      <c r="B8" s="78" t="s">
        <v>75</v>
      </c>
    </row>
    <row r="9" spans="1:6">
      <c r="A9" s="77">
        <v>6</v>
      </c>
      <c r="B9" s="80" t="s">
        <v>76</v>
      </c>
    </row>
    <row r="10" spans="1:6">
      <c r="A10" s="77">
        <v>7</v>
      </c>
      <c r="B10" s="78" t="s">
        <v>77</v>
      </c>
    </row>
    <row r="11" spans="1:6" ht="33">
      <c r="A11" s="77">
        <v>8</v>
      </c>
      <c r="B11" s="80" t="s">
        <v>78</v>
      </c>
    </row>
    <row r="12" spans="1:6">
      <c r="A12" s="77">
        <v>9</v>
      </c>
      <c r="B12" s="78" t="s">
        <v>79</v>
      </c>
    </row>
    <row r="13" spans="1:6">
      <c r="A13" s="77">
        <v>10</v>
      </c>
      <c r="B13" s="78" t="s">
        <v>80</v>
      </c>
    </row>
    <row r="14" spans="1:6">
      <c r="A14" s="77">
        <v>11</v>
      </c>
      <c r="B14" s="78" t="s">
        <v>81</v>
      </c>
    </row>
    <row r="15" spans="1:6">
      <c r="A15" s="77">
        <v>12</v>
      </c>
      <c r="B15" s="78" t="s">
        <v>82</v>
      </c>
    </row>
    <row r="16" spans="1:6">
      <c r="A16" s="77">
        <v>13</v>
      </c>
      <c r="B16" s="78" t="s">
        <v>83</v>
      </c>
    </row>
    <row r="17" spans="1:2">
      <c r="A17" s="77">
        <v>14</v>
      </c>
      <c r="B17" s="78" t="s">
        <v>84</v>
      </c>
    </row>
    <row r="18" spans="1:2">
      <c r="A18" s="77">
        <v>15</v>
      </c>
      <c r="B18" s="78" t="s">
        <v>85</v>
      </c>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A137"/>
  <sheetViews>
    <sheetView showGridLines="0" tabSelected="1" view="pageBreakPreview" topLeftCell="B1" zoomScale="60" zoomScaleNormal="100" zoomScalePageLayoutView="125" workbookViewId="0">
      <selection activeCell="H12" sqref="H12"/>
    </sheetView>
  </sheetViews>
  <sheetFormatPr baseColWidth="10" defaultColWidth="10.7109375" defaultRowHeight="14.25"/>
  <cols>
    <col min="1" max="1" width="14.28515625" style="83" customWidth="1"/>
    <col min="2" max="2" width="20" style="83" customWidth="1"/>
    <col min="3" max="3" width="17.28515625" style="83" customWidth="1"/>
    <col min="4" max="4" width="37.42578125" style="83" customWidth="1"/>
    <col min="5" max="6" width="6.42578125" style="83" customWidth="1"/>
    <col min="7" max="7" width="9.85546875" style="83" customWidth="1"/>
    <col min="8" max="8" width="6.42578125" style="83" customWidth="1"/>
    <col min="9" max="9" width="9" style="83" customWidth="1"/>
    <col min="10" max="11" width="9.5703125" style="83" customWidth="1"/>
    <col min="12" max="12" width="11.7109375" style="83" customWidth="1"/>
    <col min="13" max="13" width="9.28515625" style="83" customWidth="1"/>
    <col min="14" max="14" width="7.7109375" style="83" customWidth="1"/>
    <col min="15" max="15" width="9.28515625" style="83" customWidth="1"/>
    <col min="16" max="16" width="10" style="83" customWidth="1"/>
    <col min="17" max="17" width="15.5703125" style="83" customWidth="1"/>
    <col min="18" max="18" width="28" style="85" customWidth="1"/>
    <col min="19" max="19" width="42.5703125" style="83" customWidth="1"/>
    <col min="20" max="20" width="10.7109375" style="83"/>
    <col min="21" max="21" width="10.7109375" style="84"/>
    <col min="22" max="16384" width="10.7109375" style="83"/>
  </cols>
  <sheetData>
    <row r="1" spans="1:21" ht="30" customHeight="1">
      <c r="A1" s="269"/>
      <c r="B1" s="270"/>
      <c r="C1" s="275"/>
      <c r="D1" s="297" t="s">
        <v>292</v>
      </c>
      <c r="E1" s="297"/>
      <c r="F1" s="297"/>
      <c r="G1" s="297"/>
      <c r="H1" s="297"/>
      <c r="I1" s="297"/>
      <c r="J1" s="297"/>
      <c r="K1" s="297"/>
      <c r="L1" s="297"/>
      <c r="M1" s="297"/>
      <c r="N1" s="297"/>
      <c r="O1" s="297"/>
      <c r="P1" s="297"/>
      <c r="Q1" s="298"/>
      <c r="R1" s="289" t="s">
        <v>303</v>
      </c>
      <c r="S1" s="290"/>
    </row>
    <row r="2" spans="1:21" ht="19.899999999999999" customHeight="1">
      <c r="A2" s="271"/>
      <c r="B2" s="272"/>
      <c r="C2" s="276"/>
      <c r="D2" s="299"/>
      <c r="E2" s="299"/>
      <c r="F2" s="299"/>
      <c r="G2" s="299"/>
      <c r="H2" s="299"/>
      <c r="I2" s="299"/>
      <c r="J2" s="299"/>
      <c r="K2" s="299"/>
      <c r="L2" s="299"/>
      <c r="M2" s="299"/>
      <c r="N2" s="299"/>
      <c r="O2" s="299"/>
      <c r="P2" s="299"/>
      <c r="Q2" s="300"/>
      <c r="R2" s="291" t="s">
        <v>301</v>
      </c>
      <c r="S2" s="292"/>
    </row>
    <row r="3" spans="1:21" ht="28.9" customHeight="1">
      <c r="A3" s="273"/>
      <c r="B3" s="274"/>
      <c r="C3" s="277"/>
      <c r="D3" s="301"/>
      <c r="E3" s="301"/>
      <c r="F3" s="301"/>
      <c r="G3" s="301"/>
      <c r="H3" s="301"/>
      <c r="I3" s="301"/>
      <c r="J3" s="301"/>
      <c r="K3" s="301"/>
      <c r="L3" s="301"/>
      <c r="M3" s="301"/>
      <c r="N3" s="301"/>
      <c r="O3" s="301"/>
      <c r="P3" s="301"/>
      <c r="Q3" s="302"/>
      <c r="R3" s="293" t="s">
        <v>302</v>
      </c>
      <c r="S3" s="294"/>
    </row>
    <row r="4" spans="1:21" ht="54.4" customHeight="1">
      <c r="A4" s="179" t="s">
        <v>291</v>
      </c>
      <c r="B4" s="295" t="s">
        <v>238</v>
      </c>
      <c r="C4" s="296"/>
      <c r="D4" s="296"/>
      <c r="E4" s="296"/>
      <c r="F4" s="296"/>
      <c r="G4" s="296"/>
      <c r="H4" s="296"/>
      <c r="I4" s="296"/>
      <c r="J4" s="296"/>
      <c r="K4" s="296"/>
      <c r="L4" s="296"/>
      <c r="M4" s="296"/>
      <c r="N4" s="296"/>
      <c r="O4" s="296"/>
      <c r="P4" s="296"/>
      <c r="Q4" s="296"/>
      <c r="R4" s="296"/>
      <c r="S4" s="296"/>
      <c r="T4" s="178"/>
      <c r="U4" s="83"/>
    </row>
    <row r="5" spans="1:21" ht="37.15" customHeight="1">
      <c r="A5" s="282" t="s">
        <v>237</v>
      </c>
      <c r="B5" s="283" t="s">
        <v>236</v>
      </c>
      <c r="C5" s="282" t="s">
        <v>235</v>
      </c>
      <c r="D5" s="282" t="s">
        <v>234</v>
      </c>
      <c r="E5" s="285" t="s">
        <v>233</v>
      </c>
      <c r="F5" s="286"/>
      <c r="G5" s="286"/>
      <c r="H5" s="286"/>
      <c r="I5" s="286"/>
      <c r="J5" s="286"/>
      <c r="K5" s="286"/>
      <c r="L5" s="286"/>
      <c r="M5" s="286"/>
      <c r="N5" s="286"/>
      <c r="O5" s="286"/>
      <c r="P5" s="287"/>
      <c r="Q5" s="282" t="s">
        <v>232</v>
      </c>
      <c r="R5" s="282" t="s">
        <v>295</v>
      </c>
      <c r="S5" s="283" t="s">
        <v>290</v>
      </c>
    </row>
    <row r="6" spans="1:21" ht="21.6" customHeight="1">
      <c r="A6" s="282"/>
      <c r="B6" s="284"/>
      <c r="C6" s="282"/>
      <c r="D6" s="282"/>
      <c r="E6" s="177" t="s">
        <v>231</v>
      </c>
      <c r="F6" s="177" t="s">
        <v>230</v>
      </c>
      <c r="G6" s="177" t="s">
        <v>229</v>
      </c>
      <c r="H6" s="177" t="s">
        <v>228</v>
      </c>
      <c r="I6" s="177" t="s">
        <v>227</v>
      </c>
      <c r="J6" s="177" t="s">
        <v>226</v>
      </c>
      <c r="K6" s="177" t="s">
        <v>225</v>
      </c>
      <c r="L6" s="177" t="s">
        <v>224</v>
      </c>
      <c r="M6" s="177" t="s">
        <v>223</v>
      </c>
      <c r="N6" s="177" t="s">
        <v>222</v>
      </c>
      <c r="O6" s="177" t="s">
        <v>221</v>
      </c>
      <c r="P6" s="177" t="s">
        <v>220</v>
      </c>
      <c r="Q6" s="282"/>
      <c r="R6" s="283"/>
      <c r="S6" s="288"/>
    </row>
    <row r="7" spans="1:21" s="99" customFormat="1" ht="39" customHeight="1">
      <c r="A7" s="264" t="s">
        <v>219</v>
      </c>
      <c r="B7" s="278"/>
      <c r="C7" s="264" t="s">
        <v>218</v>
      </c>
      <c r="D7" s="98" t="s">
        <v>289</v>
      </c>
      <c r="E7" s="95"/>
      <c r="F7" s="95"/>
      <c r="G7" s="133">
        <v>0.44</v>
      </c>
      <c r="H7" s="133"/>
      <c r="I7" s="134">
        <v>0.52400000000000002</v>
      </c>
      <c r="J7" s="133"/>
      <c r="K7" s="133">
        <v>0.79600000000000004</v>
      </c>
      <c r="L7" s="133"/>
      <c r="M7" s="159">
        <v>0.9</v>
      </c>
      <c r="N7" s="95"/>
      <c r="O7" s="174">
        <v>0.99139999999999995</v>
      </c>
      <c r="P7" s="176"/>
      <c r="Q7" s="108" t="s">
        <v>139</v>
      </c>
      <c r="R7" s="199">
        <v>0.99139999999999995</v>
      </c>
      <c r="S7" s="175"/>
    </row>
    <row r="8" spans="1:21" s="99" customFormat="1" ht="39" customHeight="1">
      <c r="A8" s="264"/>
      <c r="B8" s="278"/>
      <c r="C8" s="264"/>
      <c r="D8" s="98" t="s">
        <v>288</v>
      </c>
      <c r="E8" s="95"/>
      <c r="F8" s="95"/>
      <c r="G8" s="133">
        <v>0.43</v>
      </c>
      <c r="H8" s="133"/>
      <c r="I8" s="134">
        <v>0.48</v>
      </c>
      <c r="J8" s="133"/>
      <c r="K8" s="133">
        <v>0.57099999999999995</v>
      </c>
      <c r="L8" s="133"/>
      <c r="M8" s="159">
        <v>1</v>
      </c>
      <c r="N8" s="95"/>
      <c r="O8" s="174">
        <v>1</v>
      </c>
      <c r="P8" s="95"/>
      <c r="Q8" s="108" t="s">
        <v>139</v>
      </c>
      <c r="R8" s="199">
        <f>+O8</f>
        <v>1</v>
      </c>
      <c r="S8" s="130"/>
    </row>
    <row r="9" spans="1:21" s="99" customFormat="1" ht="54" hidden="1" customHeight="1">
      <c r="A9" s="264"/>
      <c r="B9" s="278"/>
      <c r="C9" s="264"/>
      <c r="D9" s="98" t="s">
        <v>287</v>
      </c>
      <c r="E9" s="95"/>
      <c r="F9" s="95"/>
      <c r="G9" s="95"/>
      <c r="H9" s="95"/>
      <c r="I9" s="97"/>
      <c r="J9" s="95">
        <v>1</v>
      </c>
      <c r="K9" s="95"/>
      <c r="L9" s="95"/>
      <c r="M9" s="96"/>
      <c r="N9" s="95"/>
      <c r="O9" s="95"/>
      <c r="P9" s="95"/>
      <c r="Q9" s="108" t="s">
        <v>93</v>
      </c>
      <c r="R9" s="199"/>
      <c r="S9" s="124"/>
    </row>
    <row r="10" spans="1:21" s="99" customFormat="1" ht="48" customHeight="1">
      <c r="A10" s="264"/>
      <c r="B10" s="278"/>
      <c r="C10" s="264"/>
      <c r="D10" s="98" t="s">
        <v>286</v>
      </c>
      <c r="E10" s="95"/>
      <c r="F10" s="95"/>
      <c r="G10" s="133">
        <v>0.4</v>
      </c>
      <c r="H10" s="133"/>
      <c r="I10" s="134"/>
      <c r="J10" s="133"/>
      <c r="K10" s="133">
        <v>0.45</v>
      </c>
      <c r="L10" s="133"/>
      <c r="M10" s="159">
        <v>0.45</v>
      </c>
      <c r="N10" s="95"/>
      <c r="O10" s="174">
        <v>0.5</v>
      </c>
      <c r="P10" s="127"/>
      <c r="Q10" s="108" t="s">
        <v>139</v>
      </c>
      <c r="R10" s="199">
        <v>1</v>
      </c>
      <c r="S10" s="130"/>
    </row>
    <row r="11" spans="1:21" s="99" customFormat="1" ht="10.15" hidden="1" customHeight="1">
      <c r="A11" s="264"/>
      <c r="B11" s="278"/>
      <c r="C11" s="264"/>
      <c r="D11" s="98" t="s">
        <v>201</v>
      </c>
      <c r="E11" s="95"/>
      <c r="F11" s="95"/>
      <c r="G11" s="95"/>
      <c r="H11" s="95">
        <v>1</v>
      </c>
      <c r="I11" s="97"/>
      <c r="J11" s="95"/>
      <c r="K11" s="95"/>
      <c r="L11" s="95"/>
      <c r="M11" s="96"/>
      <c r="N11" s="95"/>
      <c r="O11" s="95"/>
      <c r="P11" s="95"/>
      <c r="Q11" s="108" t="s">
        <v>102</v>
      </c>
      <c r="R11" s="199">
        <v>5068000</v>
      </c>
      <c r="S11" s="124"/>
    </row>
    <row r="12" spans="1:21" s="99" customFormat="1" ht="38.25">
      <c r="A12" s="264"/>
      <c r="B12" s="278"/>
      <c r="C12" s="264"/>
      <c r="D12" s="98" t="s">
        <v>285</v>
      </c>
      <c r="E12" s="95"/>
      <c r="F12" s="95"/>
      <c r="G12" s="133">
        <v>0.52500000000000002</v>
      </c>
      <c r="H12" s="133"/>
      <c r="I12" s="134">
        <v>0.60499999999999998</v>
      </c>
      <c r="J12" s="133"/>
      <c r="K12" s="133">
        <v>0.77200000000000002</v>
      </c>
      <c r="L12" s="133"/>
      <c r="M12" s="159">
        <v>0.72599999999999998</v>
      </c>
      <c r="N12" s="95"/>
      <c r="O12" s="174">
        <v>0.8</v>
      </c>
      <c r="P12" s="95"/>
      <c r="Q12" s="108" t="s">
        <v>139</v>
      </c>
      <c r="R12" s="199">
        <v>0.8</v>
      </c>
      <c r="S12" s="130"/>
    </row>
    <row r="13" spans="1:21" s="99" customFormat="1" ht="57.6" hidden="1" customHeight="1">
      <c r="A13" s="264"/>
      <c r="B13" s="278"/>
      <c r="C13" s="264"/>
      <c r="D13" s="98" t="s">
        <v>217</v>
      </c>
      <c r="E13" s="95"/>
      <c r="F13" s="95"/>
      <c r="G13" s="95"/>
      <c r="H13" s="95"/>
      <c r="I13" s="173"/>
      <c r="J13" s="95">
        <v>0.5</v>
      </c>
      <c r="K13" s="95"/>
      <c r="L13" s="95"/>
      <c r="M13" s="96"/>
      <c r="N13" s="95"/>
      <c r="O13" s="95"/>
      <c r="P13" s="95">
        <v>1</v>
      </c>
      <c r="Q13" s="108" t="s">
        <v>93</v>
      </c>
      <c r="R13" s="199"/>
      <c r="S13" s="124"/>
    </row>
    <row r="14" spans="1:21" s="99" customFormat="1" ht="43.15" hidden="1" customHeight="1">
      <c r="A14" s="264"/>
      <c r="B14" s="278"/>
      <c r="C14" s="264"/>
      <c r="D14" s="135" t="s">
        <v>284</v>
      </c>
      <c r="E14" s="95"/>
      <c r="F14" s="95"/>
      <c r="G14" s="95"/>
      <c r="H14" s="95"/>
      <c r="I14" s="173"/>
      <c r="J14" s="95"/>
      <c r="K14" s="95"/>
      <c r="L14" s="95"/>
      <c r="M14" s="96"/>
      <c r="N14" s="95"/>
      <c r="O14" s="95"/>
      <c r="P14" s="127">
        <v>0.8</v>
      </c>
      <c r="Q14" s="108" t="s">
        <v>93</v>
      </c>
      <c r="R14" s="199"/>
      <c r="S14" s="124"/>
    </row>
    <row r="15" spans="1:21" s="161" customFormat="1" ht="86.45" hidden="1" customHeight="1">
      <c r="A15" s="264"/>
      <c r="B15" s="278"/>
      <c r="C15" s="265"/>
      <c r="D15" s="170" t="s">
        <v>216</v>
      </c>
      <c r="E15" s="168"/>
      <c r="F15" s="168"/>
      <c r="G15" s="168"/>
      <c r="H15" s="168"/>
      <c r="I15" s="172"/>
      <c r="J15" s="168">
        <v>1</v>
      </c>
      <c r="K15" s="168"/>
      <c r="L15" s="168"/>
      <c r="M15" s="104"/>
      <c r="N15" s="168"/>
      <c r="O15" s="168"/>
      <c r="P15" s="168"/>
      <c r="Q15" s="167" t="s">
        <v>93</v>
      </c>
      <c r="R15" s="199" t="s">
        <v>283</v>
      </c>
      <c r="S15" s="123"/>
      <c r="T15" s="303" t="s">
        <v>282</v>
      </c>
      <c r="U15" s="304"/>
    </row>
    <row r="16" spans="1:21" s="99" customFormat="1" ht="39" customHeight="1">
      <c r="A16" s="264"/>
      <c r="B16" s="278"/>
      <c r="C16" s="262" t="s">
        <v>215</v>
      </c>
      <c r="D16" s="98" t="s">
        <v>214</v>
      </c>
      <c r="E16" s="95"/>
      <c r="F16" s="95"/>
      <c r="G16" s="133">
        <v>0.55000000000000004</v>
      </c>
      <c r="H16" s="133"/>
      <c r="I16" s="133">
        <v>0.68700000000000006</v>
      </c>
      <c r="J16" s="133"/>
      <c r="K16" s="133">
        <v>0.91</v>
      </c>
      <c r="L16" s="133"/>
      <c r="M16" s="159">
        <v>0.95</v>
      </c>
      <c r="N16" s="95"/>
      <c r="O16" s="95"/>
      <c r="P16" s="159">
        <v>0.93</v>
      </c>
      <c r="Q16" s="108" t="s">
        <v>139</v>
      </c>
      <c r="R16" s="199">
        <v>0.95</v>
      </c>
      <c r="S16" s="98"/>
    </row>
    <row r="17" spans="1:20" s="99" customFormat="1" ht="25.9" hidden="1" customHeight="1">
      <c r="A17" s="264"/>
      <c r="B17" s="278"/>
      <c r="C17" s="262"/>
      <c r="D17" s="144" t="s">
        <v>281</v>
      </c>
      <c r="E17" s="142"/>
      <c r="F17" s="142"/>
      <c r="G17" s="142">
        <v>100</v>
      </c>
      <c r="H17" s="142"/>
      <c r="I17" s="143"/>
      <c r="J17" s="142"/>
      <c r="K17" s="142"/>
      <c r="L17" s="142"/>
      <c r="M17" s="96"/>
      <c r="N17" s="142"/>
      <c r="O17" s="142"/>
      <c r="P17" s="142"/>
      <c r="Q17" s="279" t="s">
        <v>213</v>
      </c>
      <c r="R17" s="199" t="s">
        <v>280</v>
      </c>
      <c r="S17" s="106"/>
    </row>
    <row r="18" spans="1:20" s="99" customFormat="1" ht="25.9" hidden="1" customHeight="1">
      <c r="A18" s="264"/>
      <c r="B18" s="278"/>
      <c r="C18" s="262"/>
      <c r="D18" s="144" t="s">
        <v>279</v>
      </c>
      <c r="E18" s="142"/>
      <c r="F18" s="142"/>
      <c r="G18" s="142"/>
      <c r="H18" s="142"/>
      <c r="I18" s="143"/>
      <c r="J18" s="142"/>
      <c r="K18" s="142"/>
      <c r="L18" s="142"/>
      <c r="M18" s="96"/>
      <c r="N18" s="142"/>
      <c r="O18" s="142"/>
      <c r="P18" s="142"/>
      <c r="Q18" s="281"/>
      <c r="R18" s="199"/>
      <c r="S18" s="106"/>
    </row>
    <row r="19" spans="1:20" s="99" customFormat="1" ht="43.9" customHeight="1">
      <c r="A19" s="264"/>
      <c r="B19" s="278"/>
      <c r="C19" s="262"/>
      <c r="D19" s="98" t="s">
        <v>278</v>
      </c>
      <c r="E19" s="95"/>
      <c r="F19" s="95"/>
      <c r="G19" s="133">
        <v>0.71</v>
      </c>
      <c r="H19" s="133"/>
      <c r="I19" s="134">
        <v>0.9</v>
      </c>
      <c r="J19" s="133"/>
      <c r="K19" s="133"/>
      <c r="L19" s="133">
        <v>1</v>
      </c>
      <c r="M19" s="159"/>
      <c r="N19" s="95"/>
      <c r="O19" s="95"/>
      <c r="P19" s="95"/>
      <c r="Q19" s="108" t="s">
        <v>139</v>
      </c>
      <c r="R19" s="199">
        <v>1</v>
      </c>
      <c r="S19" s="98"/>
    </row>
    <row r="20" spans="1:20" s="99" customFormat="1" ht="38.25">
      <c r="A20" s="264"/>
      <c r="B20" s="278"/>
      <c r="C20" s="262"/>
      <c r="D20" s="98" t="s">
        <v>212</v>
      </c>
      <c r="E20" s="95"/>
      <c r="F20" s="95"/>
      <c r="G20" s="133">
        <v>0.95</v>
      </c>
      <c r="H20" s="133"/>
      <c r="I20" s="134"/>
      <c r="J20" s="133"/>
      <c r="K20" s="133">
        <v>0.91</v>
      </c>
      <c r="L20" s="133"/>
      <c r="M20" s="159"/>
      <c r="N20" s="95"/>
      <c r="O20" s="127">
        <v>0.95</v>
      </c>
      <c r="P20" s="127"/>
      <c r="Q20" s="108" t="s">
        <v>139</v>
      </c>
      <c r="R20" s="199">
        <v>0.93</v>
      </c>
      <c r="S20" s="98"/>
    </row>
    <row r="21" spans="1:20" s="99" customFormat="1" ht="25.5">
      <c r="A21" s="264"/>
      <c r="B21" s="278"/>
      <c r="C21" s="262"/>
      <c r="D21" s="151" t="s">
        <v>211</v>
      </c>
      <c r="E21" s="149"/>
      <c r="F21" s="149"/>
      <c r="G21" s="159">
        <v>0.4</v>
      </c>
      <c r="H21" s="159"/>
      <c r="I21" s="140"/>
      <c r="J21" s="159"/>
      <c r="K21" s="159">
        <v>0.45</v>
      </c>
      <c r="L21" s="159"/>
      <c r="M21" s="159">
        <v>0.48</v>
      </c>
      <c r="N21" s="149"/>
      <c r="O21" s="149"/>
      <c r="P21" s="158">
        <v>0.6</v>
      </c>
      <c r="Q21" s="108" t="s">
        <v>139</v>
      </c>
      <c r="R21" s="199">
        <v>1</v>
      </c>
      <c r="S21" s="98"/>
    </row>
    <row r="22" spans="1:20" s="99" customFormat="1" ht="28.9" hidden="1" customHeight="1">
      <c r="A22" s="264"/>
      <c r="B22" s="278"/>
      <c r="C22" s="262"/>
      <c r="D22" s="171" t="s">
        <v>210</v>
      </c>
      <c r="E22" s="95"/>
      <c r="F22" s="95"/>
      <c r="G22" s="133">
        <v>0.85</v>
      </c>
      <c r="H22" s="133"/>
      <c r="I22" s="134"/>
      <c r="J22" s="133"/>
      <c r="K22" s="133"/>
      <c r="L22" s="133"/>
      <c r="M22" s="128">
        <v>0.88</v>
      </c>
      <c r="N22" s="95"/>
      <c r="O22" s="127"/>
      <c r="P22" s="127"/>
      <c r="Q22" s="108" t="s">
        <v>139</v>
      </c>
      <c r="R22" s="199"/>
      <c r="S22" s="106"/>
    </row>
    <row r="23" spans="1:20" s="99" customFormat="1" ht="25.5">
      <c r="A23" s="264"/>
      <c r="B23" s="278"/>
      <c r="C23" s="262"/>
      <c r="D23" s="98" t="s">
        <v>209</v>
      </c>
      <c r="E23" s="95"/>
      <c r="F23" s="95"/>
      <c r="G23" s="133">
        <v>0.87</v>
      </c>
      <c r="H23" s="133"/>
      <c r="I23" s="134">
        <v>0.92500000000000004</v>
      </c>
      <c r="J23" s="133"/>
      <c r="K23" s="133"/>
      <c r="L23" s="133"/>
      <c r="M23" s="159"/>
      <c r="N23" s="194">
        <v>0.94</v>
      </c>
      <c r="O23" s="95"/>
      <c r="P23" s="95"/>
      <c r="Q23" s="108" t="s">
        <v>139</v>
      </c>
      <c r="R23" s="199">
        <v>0.94</v>
      </c>
      <c r="S23" s="98"/>
    </row>
    <row r="24" spans="1:20" s="99" customFormat="1" ht="25.5">
      <c r="A24" s="264"/>
      <c r="B24" s="278"/>
      <c r="C24" s="262"/>
      <c r="D24" s="98" t="s">
        <v>277</v>
      </c>
      <c r="E24" s="95"/>
      <c r="F24" s="95"/>
      <c r="G24" s="133">
        <v>0.05</v>
      </c>
      <c r="H24" s="133"/>
      <c r="I24" s="134">
        <v>0.25</v>
      </c>
      <c r="J24" s="133"/>
      <c r="K24" s="133">
        <v>0.60699999999999998</v>
      </c>
      <c r="L24" s="133"/>
      <c r="M24" s="159">
        <v>0.51200000000000001</v>
      </c>
      <c r="N24" s="95"/>
      <c r="O24" s="95"/>
      <c r="P24" s="127">
        <v>0.9</v>
      </c>
      <c r="Q24" s="108" t="s">
        <v>139</v>
      </c>
      <c r="R24" s="199">
        <v>0.9</v>
      </c>
      <c r="S24" s="98"/>
    </row>
    <row r="25" spans="1:20" s="99" customFormat="1" ht="115.15" hidden="1" customHeight="1">
      <c r="A25" s="264"/>
      <c r="B25" s="278"/>
      <c r="C25" s="262"/>
      <c r="D25" s="170" t="s">
        <v>276</v>
      </c>
      <c r="E25" s="168"/>
      <c r="F25" s="168"/>
      <c r="G25" s="168"/>
      <c r="H25" s="168"/>
      <c r="I25" s="169"/>
      <c r="J25" s="168"/>
      <c r="K25" s="168"/>
      <c r="L25" s="168"/>
      <c r="M25" s="168"/>
      <c r="N25" s="168"/>
      <c r="O25" s="168"/>
      <c r="P25" s="168">
        <v>100</v>
      </c>
      <c r="Q25" s="167" t="s">
        <v>139</v>
      </c>
      <c r="R25" s="199" t="s">
        <v>275</v>
      </c>
      <c r="S25" s="106"/>
      <c r="T25" s="99" t="s">
        <v>240</v>
      </c>
    </row>
    <row r="26" spans="1:20" s="99" customFormat="1" ht="48" hidden="1" customHeight="1">
      <c r="A26" s="264"/>
      <c r="B26" s="278"/>
      <c r="C26" s="262"/>
      <c r="D26" s="98" t="s">
        <v>208</v>
      </c>
      <c r="E26" s="95"/>
      <c r="F26" s="95"/>
      <c r="G26" s="95"/>
      <c r="H26" s="95"/>
      <c r="I26" s="97"/>
      <c r="J26" s="95"/>
      <c r="K26" s="95"/>
      <c r="L26" s="95"/>
      <c r="M26" s="96"/>
      <c r="N26" s="95">
        <v>1</v>
      </c>
      <c r="O26" s="95"/>
      <c r="P26" s="95"/>
      <c r="Q26" s="108" t="s">
        <v>102</v>
      </c>
      <c r="R26" s="199">
        <v>200000000</v>
      </c>
      <c r="S26" s="106"/>
    </row>
    <row r="27" spans="1:20" s="99" customFormat="1" ht="48" hidden="1" customHeight="1">
      <c r="A27" s="264"/>
      <c r="B27" s="278"/>
      <c r="C27" s="262"/>
      <c r="D27" s="98" t="s">
        <v>274</v>
      </c>
      <c r="E27" s="95"/>
      <c r="F27" s="95"/>
      <c r="G27" s="95"/>
      <c r="H27" s="95"/>
      <c r="I27" s="97"/>
      <c r="J27" s="95"/>
      <c r="K27" s="95"/>
      <c r="L27" s="95">
        <v>1</v>
      </c>
      <c r="M27" s="96"/>
      <c r="N27" s="95"/>
      <c r="O27" s="95"/>
      <c r="P27" s="95"/>
      <c r="Q27" s="111" t="s">
        <v>93</v>
      </c>
      <c r="R27" s="199"/>
      <c r="S27" s="106"/>
    </row>
    <row r="28" spans="1:20" s="99" customFormat="1" ht="48" hidden="1" customHeight="1">
      <c r="A28" s="264"/>
      <c r="B28" s="278"/>
      <c r="C28" s="262"/>
      <c r="D28" s="98" t="s">
        <v>155</v>
      </c>
      <c r="E28" s="95"/>
      <c r="F28" s="95"/>
      <c r="G28" s="95"/>
      <c r="H28" s="95"/>
      <c r="I28" s="97"/>
      <c r="J28" s="95"/>
      <c r="K28" s="95"/>
      <c r="L28" s="95"/>
      <c r="M28" s="96">
        <v>1</v>
      </c>
      <c r="N28" s="95"/>
      <c r="O28" s="95"/>
      <c r="P28" s="95"/>
      <c r="Q28" s="108" t="s">
        <v>102</v>
      </c>
      <c r="R28" s="199">
        <v>5068000</v>
      </c>
      <c r="S28" s="106"/>
    </row>
    <row r="29" spans="1:20" s="99" customFormat="1" ht="48" hidden="1" customHeight="1">
      <c r="A29" s="264"/>
      <c r="B29" s="278"/>
      <c r="C29" s="262"/>
      <c r="D29" s="98" t="s">
        <v>207</v>
      </c>
      <c r="E29" s="95"/>
      <c r="F29" s="95"/>
      <c r="G29" s="95"/>
      <c r="H29" s="95"/>
      <c r="I29" s="97"/>
      <c r="J29" s="95"/>
      <c r="K29" s="95"/>
      <c r="L29" s="95"/>
      <c r="M29" s="96"/>
      <c r="N29" s="95">
        <v>1</v>
      </c>
      <c r="O29" s="95"/>
      <c r="P29" s="95"/>
      <c r="Q29" s="111" t="s">
        <v>93</v>
      </c>
      <c r="R29" s="199"/>
      <c r="S29" s="106"/>
    </row>
    <row r="30" spans="1:20" s="99" customFormat="1" ht="48" customHeight="1">
      <c r="A30" s="264"/>
      <c r="B30" s="278"/>
      <c r="C30" s="279" t="s">
        <v>206</v>
      </c>
      <c r="D30" s="98" t="s">
        <v>273</v>
      </c>
      <c r="E30" s="95"/>
      <c r="F30" s="95"/>
      <c r="G30" s="133">
        <v>0.45400000000000001</v>
      </c>
      <c r="H30" s="133"/>
      <c r="I30" s="134">
        <v>0.13500000000000001</v>
      </c>
      <c r="J30" s="133"/>
      <c r="K30" s="133"/>
      <c r="L30" s="133">
        <v>0.46100000000000002</v>
      </c>
      <c r="M30" s="159"/>
      <c r="N30" s="194">
        <v>0.46</v>
      </c>
      <c r="O30" s="95"/>
      <c r="P30" s="127">
        <v>0.47</v>
      </c>
      <c r="Q30" s="108" t="s">
        <v>139</v>
      </c>
      <c r="R30" s="199">
        <v>1</v>
      </c>
      <c r="S30" s="130"/>
    </row>
    <row r="31" spans="1:20" s="99" customFormat="1" ht="60.75" hidden="1" customHeight="1">
      <c r="A31" s="264"/>
      <c r="B31" s="278"/>
      <c r="C31" s="280"/>
      <c r="D31" s="98" t="s">
        <v>205</v>
      </c>
      <c r="E31" s="95"/>
      <c r="F31" s="95"/>
      <c r="G31" s="95"/>
      <c r="H31" s="95"/>
      <c r="I31" s="95"/>
      <c r="J31" s="95">
        <v>1</v>
      </c>
      <c r="K31" s="95"/>
      <c r="L31" s="95"/>
      <c r="M31" s="96"/>
      <c r="N31" s="95"/>
      <c r="O31" s="95"/>
      <c r="P31" s="95"/>
      <c r="Q31" s="98" t="s">
        <v>204</v>
      </c>
      <c r="R31" s="199" t="s">
        <v>96</v>
      </c>
      <c r="S31" s="124"/>
    </row>
    <row r="32" spans="1:20" s="99" customFormat="1" ht="51">
      <c r="A32" s="264"/>
      <c r="B32" s="278"/>
      <c r="C32" s="280"/>
      <c r="D32" s="98" t="s">
        <v>272</v>
      </c>
      <c r="E32" s="95"/>
      <c r="F32" s="95"/>
      <c r="G32" s="133">
        <v>1</v>
      </c>
      <c r="H32" s="133"/>
      <c r="I32" s="134"/>
      <c r="J32" s="133"/>
      <c r="K32" s="133"/>
      <c r="L32" s="133"/>
      <c r="M32" s="159"/>
      <c r="N32" s="95"/>
      <c r="O32" s="95"/>
      <c r="P32" s="95"/>
      <c r="Q32" s="108" t="s">
        <v>139</v>
      </c>
      <c r="R32" s="199">
        <v>1</v>
      </c>
      <c r="S32" s="130"/>
    </row>
    <row r="33" spans="1:19" s="99" customFormat="1" ht="38.25">
      <c r="A33" s="264"/>
      <c r="B33" s="278"/>
      <c r="C33" s="280"/>
      <c r="D33" s="98" t="s">
        <v>203</v>
      </c>
      <c r="E33" s="95"/>
      <c r="F33" s="95"/>
      <c r="G33" s="133"/>
      <c r="H33" s="133"/>
      <c r="I33" s="134">
        <v>0.1</v>
      </c>
      <c r="J33" s="133"/>
      <c r="K33" s="133"/>
      <c r="L33" s="133"/>
      <c r="M33" s="159">
        <v>0.64</v>
      </c>
      <c r="N33" s="95"/>
      <c r="O33" s="127">
        <v>0.96</v>
      </c>
      <c r="P33" s="95"/>
      <c r="Q33" s="108" t="s">
        <v>139</v>
      </c>
      <c r="R33" s="199">
        <v>0.96</v>
      </c>
      <c r="S33" s="130"/>
    </row>
    <row r="34" spans="1:19" s="99" customFormat="1" ht="38.25">
      <c r="A34" s="264"/>
      <c r="B34" s="278"/>
      <c r="C34" s="280"/>
      <c r="D34" s="98" t="s">
        <v>202</v>
      </c>
      <c r="E34" s="95"/>
      <c r="F34" s="95"/>
      <c r="G34" s="133">
        <v>0.8</v>
      </c>
      <c r="H34" s="133">
        <v>0.80100000000000005</v>
      </c>
      <c r="I34" s="134"/>
      <c r="J34" s="133"/>
      <c r="K34" s="133"/>
      <c r="L34" s="133"/>
      <c r="M34" s="159">
        <v>1</v>
      </c>
      <c r="N34" s="95"/>
      <c r="O34" s="153"/>
      <c r="P34" s="95"/>
      <c r="Q34" s="108" t="s">
        <v>139</v>
      </c>
      <c r="R34" s="199">
        <v>1</v>
      </c>
      <c r="S34" s="130"/>
    </row>
    <row r="35" spans="1:19" s="99" customFormat="1" ht="43.15" hidden="1" customHeight="1">
      <c r="A35" s="264"/>
      <c r="B35" s="278"/>
      <c r="C35" s="281"/>
      <c r="D35" s="98" t="s">
        <v>201</v>
      </c>
      <c r="E35" s="95"/>
      <c r="F35" s="95"/>
      <c r="G35" s="95"/>
      <c r="H35" s="95"/>
      <c r="I35" s="97"/>
      <c r="J35" s="95"/>
      <c r="K35" s="95"/>
      <c r="L35" s="95"/>
      <c r="M35" s="96">
        <v>1</v>
      </c>
      <c r="N35" s="95"/>
      <c r="O35" s="95"/>
      <c r="P35" s="95"/>
      <c r="Q35" s="108" t="s">
        <v>102</v>
      </c>
      <c r="R35" s="199">
        <v>5068000</v>
      </c>
      <c r="S35" s="123"/>
    </row>
    <row r="36" spans="1:19" s="99" customFormat="1" ht="30">
      <c r="A36" s="264"/>
      <c r="B36" s="278"/>
      <c r="C36" s="279" t="s">
        <v>200</v>
      </c>
      <c r="D36" s="165" t="s">
        <v>199</v>
      </c>
      <c r="E36" s="95"/>
      <c r="F36" s="95"/>
      <c r="G36" s="95">
        <v>1</v>
      </c>
      <c r="H36" s="95"/>
      <c r="I36" s="97"/>
      <c r="J36" s="95"/>
      <c r="K36" s="95"/>
      <c r="L36" s="95"/>
      <c r="M36" s="149"/>
      <c r="N36" s="95"/>
      <c r="O36" s="95"/>
      <c r="P36" s="95"/>
      <c r="Q36" s="108" t="s">
        <v>139</v>
      </c>
      <c r="R36" s="199">
        <v>1</v>
      </c>
      <c r="S36" s="164"/>
    </row>
    <row r="37" spans="1:19" s="99" customFormat="1" ht="45">
      <c r="A37" s="264"/>
      <c r="B37" s="278"/>
      <c r="C37" s="280"/>
      <c r="D37" s="166" t="s">
        <v>271</v>
      </c>
      <c r="E37" s="95"/>
      <c r="F37" s="95"/>
      <c r="G37" s="95"/>
      <c r="H37" s="95"/>
      <c r="I37" s="97"/>
      <c r="J37" s="95">
        <v>1</v>
      </c>
      <c r="K37" s="95"/>
      <c r="L37" s="95"/>
      <c r="M37" s="149"/>
      <c r="N37" s="95"/>
      <c r="O37" s="95"/>
      <c r="P37" s="95"/>
      <c r="Q37" s="108" t="s">
        <v>139</v>
      </c>
      <c r="R37" s="199">
        <v>1</v>
      </c>
      <c r="S37" s="164"/>
    </row>
    <row r="38" spans="1:19" s="99" customFormat="1" ht="68.45" customHeight="1">
      <c r="A38" s="264"/>
      <c r="B38" s="278"/>
      <c r="C38" s="280"/>
      <c r="D38" s="165" t="s">
        <v>198</v>
      </c>
      <c r="E38" s="95"/>
      <c r="F38" s="95"/>
      <c r="G38" s="95">
        <v>1</v>
      </c>
      <c r="H38" s="95"/>
      <c r="I38" s="97"/>
      <c r="J38" s="95"/>
      <c r="K38" s="95"/>
      <c r="L38" s="95"/>
      <c r="M38" s="149"/>
      <c r="N38" s="95"/>
      <c r="O38" s="95"/>
      <c r="P38" s="95"/>
      <c r="Q38" s="108" t="s">
        <v>139</v>
      </c>
      <c r="R38" s="199">
        <v>1</v>
      </c>
      <c r="S38" s="164"/>
    </row>
    <row r="39" spans="1:19" s="161" customFormat="1" ht="30">
      <c r="A39" s="264"/>
      <c r="B39" s="278"/>
      <c r="C39" s="281"/>
      <c r="D39" s="163" t="s">
        <v>197</v>
      </c>
      <c r="E39" s="149"/>
      <c r="F39" s="149"/>
      <c r="G39" s="149"/>
      <c r="H39" s="149"/>
      <c r="I39" s="150"/>
      <c r="J39" s="149">
        <v>0.23</v>
      </c>
      <c r="K39" s="149"/>
      <c r="L39" s="149"/>
      <c r="M39" s="149"/>
      <c r="N39" s="149"/>
      <c r="O39" s="149"/>
      <c r="P39" s="149"/>
      <c r="Q39" s="152" t="s">
        <v>139</v>
      </c>
      <c r="R39" s="199">
        <v>0.23</v>
      </c>
      <c r="S39" s="162"/>
    </row>
    <row r="40" spans="1:19" s="99" customFormat="1" ht="72" hidden="1" customHeight="1">
      <c r="A40" s="264"/>
      <c r="B40" s="278"/>
      <c r="C40" s="262" t="s">
        <v>196</v>
      </c>
      <c r="D40" s="98" t="s">
        <v>195</v>
      </c>
      <c r="E40" s="95"/>
      <c r="F40" s="95"/>
      <c r="G40" s="95"/>
      <c r="H40" s="95"/>
      <c r="I40" s="97"/>
      <c r="J40" s="95">
        <v>0.5</v>
      </c>
      <c r="K40" s="95"/>
      <c r="L40" s="95"/>
      <c r="M40" s="96"/>
      <c r="N40" s="95"/>
      <c r="O40" s="95"/>
      <c r="P40" s="95">
        <v>1</v>
      </c>
      <c r="Q40" s="111" t="s">
        <v>93</v>
      </c>
      <c r="R40" s="199"/>
      <c r="S40" s="137" t="s">
        <v>194</v>
      </c>
    </row>
    <row r="41" spans="1:19" s="99" customFormat="1" ht="38.25">
      <c r="A41" s="264"/>
      <c r="B41" s="278"/>
      <c r="C41" s="262"/>
      <c r="D41" s="98" t="s">
        <v>270</v>
      </c>
      <c r="E41" s="95"/>
      <c r="F41" s="95"/>
      <c r="G41" s="133">
        <v>0.48299999999999998</v>
      </c>
      <c r="H41" s="95"/>
      <c r="I41" s="134">
        <v>0.52500000000000002</v>
      </c>
      <c r="J41" s="133"/>
      <c r="K41" s="133">
        <v>0.65</v>
      </c>
      <c r="L41" s="133"/>
      <c r="M41" s="159">
        <v>0.73199999999999998</v>
      </c>
      <c r="N41" s="95"/>
      <c r="O41" s="127">
        <v>0.92500000000000004</v>
      </c>
      <c r="P41" s="95"/>
      <c r="Q41" s="108" t="s">
        <v>139</v>
      </c>
      <c r="R41" s="199">
        <v>0.92500000000000004</v>
      </c>
      <c r="S41" s="130"/>
    </row>
    <row r="42" spans="1:19" s="157" customFormat="1" ht="25.5">
      <c r="A42" s="264"/>
      <c r="B42" s="278"/>
      <c r="C42" s="262"/>
      <c r="D42" s="160" t="s">
        <v>269</v>
      </c>
      <c r="E42" s="149"/>
      <c r="F42" s="149"/>
      <c r="G42" s="159">
        <v>0.01</v>
      </c>
      <c r="H42" s="159"/>
      <c r="I42" s="140">
        <v>0.05</v>
      </c>
      <c r="J42" s="159"/>
      <c r="K42" s="159">
        <v>0.25</v>
      </c>
      <c r="L42" s="159"/>
      <c r="M42" s="159">
        <v>0.32500000000000001</v>
      </c>
      <c r="N42" s="149"/>
      <c r="O42" s="149"/>
      <c r="P42" s="158">
        <v>0.44</v>
      </c>
      <c r="Q42" s="152" t="s">
        <v>139</v>
      </c>
      <c r="R42" s="199">
        <v>1</v>
      </c>
      <c r="S42" s="130"/>
    </row>
    <row r="43" spans="1:19" s="99" customFormat="1" ht="49.15" hidden="1" customHeight="1">
      <c r="A43" s="264"/>
      <c r="B43" s="278"/>
      <c r="C43" s="262"/>
      <c r="D43" s="98" t="s">
        <v>155</v>
      </c>
      <c r="E43" s="95"/>
      <c r="F43" s="95"/>
      <c r="G43" s="95"/>
      <c r="H43" s="95"/>
      <c r="I43" s="95"/>
      <c r="J43" s="95"/>
      <c r="K43" s="95"/>
      <c r="L43" s="95"/>
      <c r="M43" s="96">
        <v>1</v>
      </c>
      <c r="N43" s="95"/>
      <c r="O43" s="95"/>
      <c r="P43" s="95"/>
      <c r="Q43" s="108" t="s">
        <v>102</v>
      </c>
      <c r="R43" s="199">
        <v>5068000</v>
      </c>
      <c r="S43" s="132"/>
    </row>
    <row r="44" spans="1:19" s="99" customFormat="1" ht="64.900000000000006" hidden="1" customHeight="1">
      <c r="A44" s="264" t="s">
        <v>193</v>
      </c>
      <c r="B44" s="278" t="s">
        <v>192</v>
      </c>
      <c r="C44" s="279" t="s">
        <v>191</v>
      </c>
      <c r="D44" s="98" t="s">
        <v>190</v>
      </c>
      <c r="E44" s="95"/>
      <c r="F44" s="95"/>
      <c r="G44" s="95"/>
      <c r="H44" s="95"/>
      <c r="I44" s="97"/>
      <c r="J44" s="95"/>
      <c r="K44" s="95"/>
      <c r="L44" s="95"/>
      <c r="M44" s="96"/>
      <c r="N44" s="95"/>
      <c r="O44" s="95">
        <v>1</v>
      </c>
      <c r="P44" s="95"/>
      <c r="Q44" s="108" t="s">
        <v>169</v>
      </c>
      <c r="R44" s="199"/>
      <c r="S44" s="138" t="s">
        <v>189</v>
      </c>
    </row>
    <row r="45" spans="1:19" s="99" customFormat="1" ht="72" hidden="1" customHeight="1">
      <c r="A45" s="264"/>
      <c r="B45" s="278"/>
      <c r="C45" s="280"/>
      <c r="D45" s="144" t="s">
        <v>268</v>
      </c>
      <c r="E45" s="142"/>
      <c r="F45" s="142"/>
      <c r="G45" s="142"/>
      <c r="H45" s="142"/>
      <c r="I45" s="143"/>
      <c r="J45" s="142"/>
      <c r="K45" s="142"/>
      <c r="L45" s="142">
        <v>1</v>
      </c>
      <c r="M45" s="96"/>
      <c r="N45" s="142"/>
      <c r="O45" s="142"/>
      <c r="P45" s="142"/>
      <c r="Q45" s="111" t="s">
        <v>93</v>
      </c>
      <c r="R45" s="199" t="s">
        <v>267</v>
      </c>
      <c r="S45" s="137"/>
    </row>
    <row r="46" spans="1:19" s="99" customFormat="1" ht="72" hidden="1" customHeight="1">
      <c r="A46" s="264"/>
      <c r="B46" s="278"/>
      <c r="C46" s="280"/>
      <c r="D46" s="144" t="s">
        <v>266</v>
      </c>
      <c r="E46" s="154"/>
      <c r="F46" s="154"/>
      <c r="G46" s="154"/>
      <c r="H46" s="154"/>
      <c r="I46" s="156"/>
      <c r="J46" s="154"/>
      <c r="K46" s="154"/>
      <c r="L46" s="154"/>
      <c r="M46" s="155"/>
      <c r="N46" s="154"/>
      <c r="O46" s="154"/>
      <c r="P46" s="154">
        <v>30</v>
      </c>
      <c r="Q46" s="111" t="s">
        <v>93</v>
      </c>
      <c r="R46" s="199"/>
      <c r="S46" s="137"/>
    </row>
    <row r="47" spans="1:19" s="99" customFormat="1" ht="57.6" hidden="1" customHeight="1">
      <c r="A47" s="264"/>
      <c r="B47" s="278"/>
      <c r="C47" s="280"/>
      <c r="D47" s="98" t="s">
        <v>188</v>
      </c>
      <c r="E47" s="95"/>
      <c r="F47" s="95"/>
      <c r="G47" s="95"/>
      <c r="H47" s="95"/>
      <c r="I47" s="97"/>
      <c r="J47" s="153"/>
      <c r="K47" s="95"/>
      <c r="L47" s="95"/>
      <c r="M47" s="96"/>
      <c r="N47" s="95"/>
      <c r="O47" s="95"/>
      <c r="P47" s="95">
        <v>20</v>
      </c>
      <c r="Q47" s="108" t="s">
        <v>169</v>
      </c>
      <c r="R47" s="199"/>
      <c r="S47" s="137"/>
    </row>
    <row r="48" spans="1:19" s="99" customFormat="1" ht="28.9" hidden="1" customHeight="1">
      <c r="A48" s="264"/>
      <c r="B48" s="278"/>
      <c r="C48" s="280"/>
      <c r="D48" s="151" t="s">
        <v>187</v>
      </c>
      <c r="E48" s="149"/>
      <c r="F48" s="149"/>
      <c r="G48" s="149"/>
      <c r="H48" s="149"/>
      <c r="I48" s="150"/>
      <c r="J48" s="149"/>
      <c r="K48" s="149"/>
      <c r="L48" s="149"/>
      <c r="M48" s="96"/>
      <c r="N48" s="149"/>
      <c r="O48" s="149">
        <v>1</v>
      </c>
      <c r="P48" s="149"/>
      <c r="Q48" s="152" t="s">
        <v>169</v>
      </c>
      <c r="R48" s="199"/>
      <c r="S48" s="137"/>
    </row>
    <row r="49" spans="1:19" s="99" customFormat="1" ht="43.15" hidden="1" customHeight="1">
      <c r="A49" s="264"/>
      <c r="B49" s="278"/>
      <c r="C49" s="280"/>
      <c r="D49" s="144" t="s">
        <v>265</v>
      </c>
      <c r="E49" s="142"/>
      <c r="F49" s="142"/>
      <c r="G49" s="142">
        <v>1</v>
      </c>
      <c r="H49" s="142"/>
      <c r="I49" s="143"/>
      <c r="J49" s="142"/>
      <c r="K49" s="142"/>
      <c r="L49" s="142"/>
      <c r="M49" s="96"/>
      <c r="N49" s="142"/>
      <c r="O49" s="142"/>
      <c r="P49" s="142"/>
      <c r="Q49" s="141" t="s">
        <v>93</v>
      </c>
      <c r="R49" s="199"/>
      <c r="S49" s="137"/>
    </row>
    <row r="50" spans="1:19" s="99" customFormat="1" ht="43.15" hidden="1" customHeight="1">
      <c r="A50" s="264"/>
      <c r="B50" s="278"/>
      <c r="C50" s="280"/>
      <c r="D50" s="151" t="s">
        <v>264</v>
      </c>
      <c r="E50" s="149"/>
      <c r="F50" s="149"/>
      <c r="G50" s="149"/>
      <c r="H50" s="149"/>
      <c r="I50" s="150"/>
      <c r="J50" s="149"/>
      <c r="K50" s="149"/>
      <c r="L50" s="149"/>
      <c r="M50" s="149">
        <v>1</v>
      </c>
      <c r="N50" s="149"/>
      <c r="O50" s="149"/>
      <c r="P50" s="149"/>
      <c r="Q50" s="148" t="s">
        <v>93</v>
      </c>
      <c r="R50" s="199" t="s">
        <v>263</v>
      </c>
      <c r="S50" s="137"/>
    </row>
    <row r="51" spans="1:19" s="99" customFormat="1" ht="43.15" hidden="1" customHeight="1">
      <c r="A51" s="264"/>
      <c r="B51" s="278"/>
      <c r="C51" s="280"/>
      <c r="D51" s="144" t="s">
        <v>262</v>
      </c>
      <c r="E51" s="142"/>
      <c r="F51" s="142"/>
      <c r="G51" s="142">
        <v>1</v>
      </c>
      <c r="H51" s="142"/>
      <c r="I51" s="143"/>
      <c r="J51" s="142">
        <v>1</v>
      </c>
      <c r="K51" s="142"/>
      <c r="L51" s="142"/>
      <c r="M51" s="96">
        <v>1</v>
      </c>
      <c r="N51" s="142"/>
      <c r="O51" s="142"/>
      <c r="P51" s="142">
        <v>1</v>
      </c>
      <c r="Q51" s="141" t="s">
        <v>93</v>
      </c>
      <c r="R51" s="199"/>
      <c r="S51" s="132"/>
    </row>
    <row r="52" spans="1:19" s="99" customFormat="1" ht="39" hidden="1" customHeight="1">
      <c r="A52" s="264"/>
      <c r="B52" s="278"/>
      <c r="C52" s="281"/>
      <c r="D52" s="144" t="s">
        <v>261</v>
      </c>
      <c r="E52" s="142"/>
      <c r="F52" s="142"/>
      <c r="G52" s="142"/>
      <c r="H52" s="142"/>
      <c r="I52" s="143"/>
      <c r="J52" s="142">
        <v>1</v>
      </c>
      <c r="K52" s="142"/>
      <c r="L52" s="142"/>
      <c r="M52" s="96">
        <v>1</v>
      </c>
      <c r="N52" s="142"/>
      <c r="O52" s="142"/>
      <c r="P52" s="142">
        <v>1</v>
      </c>
      <c r="Q52" s="141" t="s">
        <v>93</v>
      </c>
      <c r="R52" s="199"/>
      <c r="S52" s="124"/>
    </row>
    <row r="53" spans="1:19" s="99" customFormat="1" ht="57.6" hidden="1" customHeight="1">
      <c r="A53" s="264"/>
      <c r="B53" s="278"/>
      <c r="C53" s="279" t="s">
        <v>186</v>
      </c>
      <c r="D53" s="98" t="s">
        <v>185</v>
      </c>
      <c r="E53" s="95"/>
      <c r="F53" s="95"/>
      <c r="G53" s="95"/>
      <c r="H53" s="95"/>
      <c r="I53" s="97"/>
      <c r="J53" s="95"/>
      <c r="K53" s="95"/>
      <c r="L53" s="95"/>
      <c r="M53" s="96"/>
      <c r="N53" s="95">
        <v>1</v>
      </c>
      <c r="O53" s="95"/>
      <c r="P53" s="95"/>
      <c r="Q53" s="111" t="s">
        <v>93</v>
      </c>
      <c r="R53" s="199"/>
      <c r="S53" s="113" t="s">
        <v>184</v>
      </c>
    </row>
    <row r="54" spans="1:19" s="99" customFormat="1" ht="43.15" hidden="1" customHeight="1">
      <c r="A54" s="264"/>
      <c r="B54" s="278"/>
      <c r="C54" s="280"/>
      <c r="D54" s="98" t="s">
        <v>183</v>
      </c>
      <c r="E54" s="95"/>
      <c r="F54" s="95"/>
      <c r="G54" s="95"/>
      <c r="H54" s="95"/>
      <c r="I54" s="97"/>
      <c r="J54" s="95"/>
      <c r="K54" s="95"/>
      <c r="L54" s="95">
        <v>1</v>
      </c>
      <c r="M54" s="96"/>
      <c r="N54" s="95"/>
      <c r="O54" s="95"/>
      <c r="P54" s="95"/>
      <c r="Q54" s="111" t="s">
        <v>93</v>
      </c>
      <c r="R54" s="199"/>
      <c r="S54" s="135"/>
    </row>
    <row r="55" spans="1:19" s="99" customFormat="1" ht="43.15" hidden="1" customHeight="1">
      <c r="A55" s="264"/>
      <c r="B55" s="278"/>
      <c r="C55" s="280"/>
      <c r="D55" s="98" t="s">
        <v>182</v>
      </c>
      <c r="E55" s="95"/>
      <c r="F55" s="95"/>
      <c r="G55" s="95"/>
      <c r="H55" s="95"/>
      <c r="I55" s="97"/>
      <c r="J55" s="95"/>
      <c r="K55" s="95"/>
      <c r="L55" s="95"/>
      <c r="M55" s="96"/>
      <c r="N55" s="95">
        <v>1</v>
      </c>
      <c r="O55" s="95"/>
      <c r="P55" s="95"/>
      <c r="Q55" s="111" t="s">
        <v>93</v>
      </c>
      <c r="R55" s="199"/>
      <c r="S55" s="135"/>
    </row>
    <row r="56" spans="1:19" s="99" customFormat="1" ht="43.15" hidden="1" customHeight="1">
      <c r="A56" s="264"/>
      <c r="B56" s="278"/>
      <c r="C56" s="280"/>
      <c r="D56" s="144" t="s">
        <v>260</v>
      </c>
      <c r="E56" s="142"/>
      <c r="F56" s="142"/>
      <c r="G56" s="142"/>
      <c r="H56" s="142"/>
      <c r="I56" s="143"/>
      <c r="J56" s="142">
        <v>1</v>
      </c>
      <c r="K56" s="142"/>
      <c r="L56" s="142"/>
      <c r="M56" s="96"/>
      <c r="N56" s="142"/>
      <c r="O56" s="142"/>
      <c r="P56" s="142"/>
      <c r="Q56" s="141" t="s">
        <v>93</v>
      </c>
      <c r="R56" s="199"/>
      <c r="S56" s="147"/>
    </row>
    <row r="57" spans="1:19" s="99" customFormat="1" ht="43.15" hidden="1" customHeight="1">
      <c r="A57" s="264"/>
      <c r="B57" s="278"/>
      <c r="C57" s="106"/>
      <c r="D57" s="144" t="s">
        <v>259</v>
      </c>
      <c r="E57" s="142"/>
      <c r="F57" s="142"/>
      <c r="G57" s="142"/>
      <c r="H57" s="142"/>
      <c r="I57" s="143"/>
      <c r="J57" s="142"/>
      <c r="K57" s="142"/>
      <c r="L57" s="142"/>
      <c r="M57" s="96">
        <v>1</v>
      </c>
      <c r="N57" s="142"/>
      <c r="O57" s="142"/>
      <c r="P57" s="142">
        <v>1</v>
      </c>
      <c r="Q57" s="141" t="s">
        <v>93</v>
      </c>
      <c r="R57" s="199"/>
      <c r="S57" s="106"/>
    </row>
    <row r="58" spans="1:19" s="99" customFormat="1" ht="58.9" hidden="1" customHeight="1">
      <c r="A58" s="264"/>
      <c r="B58" s="278"/>
      <c r="C58" s="279" t="s">
        <v>181</v>
      </c>
      <c r="D58" s="98" t="s">
        <v>180</v>
      </c>
      <c r="E58" s="95"/>
      <c r="F58" s="95"/>
      <c r="G58" s="95">
        <v>24</v>
      </c>
      <c r="H58" s="95"/>
      <c r="I58" s="97"/>
      <c r="J58" s="95">
        <v>57</v>
      </c>
      <c r="K58" s="95"/>
      <c r="L58" s="95"/>
      <c r="M58" s="96">
        <v>100</v>
      </c>
      <c r="N58" s="95"/>
      <c r="O58" s="95"/>
      <c r="P58" s="95">
        <v>136</v>
      </c>
      <c r="Q58" s="111" t="s">
        <v>179</v>
      </c>
      <c r="R58" s="199" t="s">
        <v>96</v>
      </c>
      <c r="S58" s="138" t="s">
        <v>178</v>
      </c>
    </row>
    <row r="59" spans="1:19" s="99" customFormat="1" ht="58.9" hidden="1" customHeight="1">
      <c r="A59" s="264"/>
      <c r="B59" s="278"/>
      <c r="C59" s="280"/>
      <c r="D59" s="98" t="s">
        <v>177</v>
      </c>
      <c r="E59" s="95"/>
      <c r="F59" s="95"/>
      <c r="G59" s="95"/>
      <c r="H59" s="95"/>
      <c r="I59" s="97">
        <v>1</v>
      </c>
      <c r="J59" s="95"/>
      <c r="K59" s="95"/>
      <c r="L59" s="95"/>
      <c r="M59" s="96"/>
      <c r="N59" s="95"/>
      <c r="O59" s="95"/>
      <c r="P59" s="95"/>
      <c r="Q59" s="108" t="s">
        <v>102</v>
      </c>
      <c r="R59" s="199">
        <v>20000000</v>
      </c>
      <c r="S59" s="137"/>
    </row>
    <row r="60" spans="1:19" s="99" customFormat="1" ht="43.15" hidden="1" customHeight="1">
      <c r="A60" s="264"/>
      <c r="B60" s="278"/>
      <c r="C60" s="280"/>
      <c r="D60" s="144" t="s">
        <v>258</v>
      </c>
      <c r="E60" s="142"/>
      <c r="F60" s="142"/>
      <c r="G60" s="142">
        <v>1</v>
      </c>
      <c r="H60" s="142"/>
      <c r="I60" s="143"/>
      <c r="J60" s="142"/>
      <c r="K60" s="142"/>
      <c r="L60" s="142"/>
      <c r="M60" s="96"/>
      <c r="N60" s="142"/>
      <c r="O60" s="142"/>
      <c r="P60" s="142"/>
      <c r="Q60" s="141" t="s">
        <v>93</v>
      </c>
      <c r="R60" s="199"/>
      <c r="S60" s="132"/>
    </row>
    <row r="61" spans="1:19" s="99" customFormat="1" ht="43.15" hidden="1" customHeight="1">
      <c r="A61" s="264"/>
      <c r="B61" s="278"/>
      <c r="C61" s="281"/>
      <c r="D61" s="144" t="s">
        <v>257</v>
      </c>
      <c r="E61" s="142"/>
      <c r="F61" s="142"/>
      <c r="G61" s="142"/>
      <c r="H61" s="142"/>
      <c r="I61" s="143"/>
      <c r="J61" s="142">
        <v>1</v>
      </c>
      <c r="K61" s="142"/>
      <c r="L61" s="142"/>
      <c r="M61" s="96">
        <v>1</v>
      </c>
      <c r="N61" s="142"/>
      <c r="O61" s="142"/>
      <c r="P61" s="142">
        <v>1</v>
      </c>
      <c r="Q61" s="141" t="s">
        <v>93</v>
      </c>
      <c r="R61" s="199"/>
      <c r="S61" s="124"/>
    </row>
    <row r="62" spans="1:19" s="99" customFormat="1" ht="48" hidden="1" customHeight="1">
      <c r="A62" s="264"/>
      <c r="B62" s="278"/>
      <c r="C62" s="279" t="s">
        <v>176</v>
      </c>
      <c r="D62" s="98" t="s">
        <v>175</v>
      </c>
      <c r="E62" s="95"/>
      <c r="F62" s="95"/>
      <c r="G62" s="95"/>
      <c r="H62" s="95"/>
      <c r="I62" s="97"/>
      <c r="J62" s="95"/>
      <c r="K62" s="95"/>
      <c r="L62" s="95">
        <v>1</v>
      </c>
      <c r="M62" s="96"/>
      <c r="N62" s="95"/>
      <c r="O62" s="95"/>
      <c r="P62" s="95"/>
      <c r="Q62" s="108" t="s">
        <v>169</v>
      </c>
      <c r="R62" s="199"/>
      <c r="S62" s="138" t="s">
        <v>174</v>
      </c>
    </row>
    <row r="63" spans="1:19" s="99" customFormat="1" ht="72" hidden="1" customHeight="1">
      <c r="A63" s="264"/>
      <c r="B63" s="278"/>
      <c r="C63" s="280"/>
      <c r="D63" s="98" t="s">
        <v>173</v>
      </c>
      <c r="E63" s="95"/>
      <c r="F63" s="95"/>
      <c r="G63" s="95"/>
      <c r="H63" s="95"/>
      <c r="I63" s="97"/>
      <c r="J63" s="95"/>
      <c r="K63" s="95"/>
      <c r="L63" s="95"/>
      <c r="M63" s="96">
        <v>1</v>
      </c>
      <c r="N63" s="95"/>
      <c r="O63" s="95"/>
      <c r="P63" s="95"/>
      <c r="Q63" s="108" t="s">
        <v>169</v>
      </c>
      <c r="R63" s="199"/>
      <c r="S63" s="137"/>
    </row>
    <row r="64" spans="1:19" s="99" customFormat="1" ht="57.6" hidden="1" customHeight="1">
      <c r="A64" s="264"/>
      <c r="B64" s="278"/>
      <c r="C64" s="280"/>
      <c r="D64" s="98" t="s">
        <v>172</v>
      </c>
      <c r="E64" s="95"/>
      <c r="F64" s="95"/>
      <c r="G64" s="95"/>
      <c r="H64" s="95"/>
      <c r="I64" s="97"/>
      <c r="J64" s="95"/>
      <c r="K64" s="95"/>
      <c r="L64" s="95"/>
      <c r="M64" s="96"/>
      <c r="N64" s="95"/>
      <c r="O64" s="95">
        <v>1</v>
      </c>
      <c r="P64" s="95"/>
      <c r="Q64" s="108" t="s">
        <v>169</v>
      </c>
      <c r="R64" s="199"/>
      <c r="S64" s="137"/>
    </row>
    <row r="65" spans="1:19" s="99" customFormat="1" ht="28.9" hidden="1" customHeight="1">
      <c r="A65" s="264"/>
      <c r="B65" s="278"/>
      <c r="C65" s="280"/>
      <c r="D65" s="98" t="s">
        <v>171</v>
      </c>
      <c r="E65" s="95"/>
      <c r="F65" s="95"/>
      <c r="G65" s="95"/>
      <c r="H65" s="95"/>
      <c r="I65" s="97"/>
      <c r="J65" s="95"/>
      <c r="K65" s="95"/>
      <c r="L65" s="95"/>
      <c r="M65" s="96"/>
      <c r="N65" s="95"/>
      <c r="O65" s="95"/>
      <c r="P65" s="95">
        <v>1</v>
      </c>
      <c r="Q65" s="108" t="s">
        <v>169</v>
      </c>
      <c r="R65" s="199"/>
      <c r="S65" s="137"/>
    </row>
    <row r="66" spans="1:19" s="99" customFormat="1" ht="57.6" hidden="1" customHeight="1">
      <c r="A66" s="264"/>
      <c r="B66" s="278"/>
      <c r="C66" s="280"/>
      <c r="D66" s="98" t="s">
        <v>256</v>
      </c>
      <c r="E66" s="95"/>
      <c r="F66" s="95"/>
      <c r="G66" s="95"/>
      <c r="H66" s="95">
        <v>1</v>
      </c>
      <c r="I66" s="97"/>
      <c r="J66" s="95"/>
      <c r="K66" s="95"/>
      <c r="L66" s="95"/>
      <c r="M66" s="96"/>
      <c r="N66" s="95"/>
      <c r="O66" s="95"/>
      <c r="P66" s="95"/>
      <c r="Q66" s="111" t="s">
        <v>93</v>
      </c>
      <c r="R66" s="199"/>
      <c r="S66" s="137"/>
    </row>
    <row r="67" spans="1:19" s="99" customFormat="1" ht="72" hidden="1" customHeight="1">
      <c r="A67" s="264"/>
      <c r="B67" s="278"/>
      <c r="C67" s="280"/>
      <c r="D67" s="98" t="s">
        <v>255</v>
      </c>
      <c r="E67" s="95"/>
      <c r="F67" s="95"/>
      <c r="G67" s="95"/>
      <c r="H67" s="95"/>
      <c r="I67" s="97"/>
      <c r="J67" s="95"/>
      <c r="K67" s="95"/>
      <c r="L67" s="95"/>
      <c r="M67" s="96"/>
      <c r="N67" s="95"/>
      <c r="O67" s="95"/>
      <c r="P67" s="95">
        <v>1</v>
      </c>
      <c r="Q67" s="108" t="s">
        <v>169</v>
      </c>
      <c r="R67" s="199"/>
      <c r="S67" s="137"/>
    </row>
    <row r="68" spans="1:19" s="99" customFormat="1" ht="57.6" hidden="1" customHeight="1">
      <c r="A68" s="264"/>
      <c r="B68" s="278"/>
      <c r="C68" s="280"/>
      <c r="D68" s="98" t="s">
        <v>170</v>
      </c>
      <c r="E68" s="95"/>
      <c r="F68" s="95"/>
      <c r="G68" s="95"/>
      <c r="H68" s="95"/>
      <c r="I68" s="97"/>
      <c r="J68" s="95"/>
      <c r="K68" s="95"/>
      <c r="L68" s="95">
        <v>1</v>
      </c>
      <c r="M68" s="96"/>
      <c r="N68" s="95"/>
      <c r="O68" s="95"/>
      <c r="P68" s="95"/>
      <c r="Q68" s="108" t="s">
        <v>169</v>
      </c>
      <c r="R68" s="199"/>
      <c r="S68" s="137"/>
    </row>
    <row r="69" spans="1:19" s="99" customFormat="1" ht="43.15" hidden="1" customHeight="1">
      <c r="A69" s="146"/>
      <c r="B69" s="145"/>
      <c r="C69" s="280"/>
      <c r="D69" s="144" t="s">
        <v>254</v>
      </c>
      <c r="E69" s="142"/>
      <c r="F69" s="142"/>
      <c r="G69" s="142">
        <v>1</v>
      </c>
      <c r="H69" s="142"/>
      <c r="I69" s="143"/>
      <c r="J69" s="142"/>
      <c r="K69" s="142"/>
      <c r="L69" s="142"/>
      <c r="M69" s="96"/>
      <c r="N69" s="142"/>
      <c r="O69" s="142"/>
      <c r="P69" s="142"/>
      <c r="Q69" s="141" t="s">
        <v>93</v>
      </c>
      <c r="R69" s="199"/>
      <c r="S69" s="132"/>
    </row>
    <row r="70" spans="1:19" s="99" customFormat="1" ht="43.15" hidden="1" customHeight="1">
      <c r="A70" s="146"/>
      <c r="B70" s="145"/>
      <c r="C70" s="281"/>
      <c r="D70" s="144" t="s">
        <v>253</v>
      </c>
      <c r="E70" s="142"/>
      <c r="F70" s="142"/>
      <c r="G70" s="142"/>
      <c r="H70" s="142"/>
      <c r="I70" s="143"/>
      <c r="J70" s="142">
        <v>1</v>
      </c>
      <c r="K70" s="142"/>
      <c r="L70" s="142"/>
      <c r="M70" s="96">
        <v>1</v>
      </c>
      <c r="N70" s="142"/>
      <c r="O70" s="142"/>
      <c r="P70" s="142">
        <v>1</v>
      </c>
      <c r="Q70" s="141" t="s">
        <v>93</v>
      </c>
      <c r="R70" s="199"/>
      <c r="S70" s="124"/>
    </row>
    <row r="71" spans="1:19" s="99" customFormat="1" ht="61.9" customHeight="1">
      <c r="A71" s="264" t="s">
        <v>168</v>
      </c>
      <c r="B71" s="278" t="s">
        <v>167</v>
      </c>
      <c r="C71" s="263" t="s">
        <v>166</v>
      </c>
      <c r="D71" s="98" t="s">
        <v>165</v>
      </c>
      <c r="E71" s="95"/>
      <c r="F71" s="95"/>
      <c r="G71" s="133"/>
      <c r="H71" s="133"/>
      <c r="I71" s="134"/>
      <c r="J71" s="200">
        <v>0.9</v>
      </c>
      <c r="K71" s="133"/>
      <c r="L71" s="133"/>
      <c r="M71" s="159"/>
      <c r="N71" s="95"/>
      <c r="O71" s="95"/>
      <c r="P71" s="95"/>
      <c r="Q71" s="108" t="s">
        <v>139</v>
      </c>
      <c r="R71" s="201">
        <v>0.9</v>
      </c>
      <c r="S71" s="130"/>
    </row>
    <row r="72" spans="1:19" s="99" customFormat="1" ht="61.9" customHeight="1">
      <c r="A72" s="264"/>
      <c r="B72" s="278"/>
      <c r="C72" s="264"/>
      <c r="D72" s="98" t="s">
        <v>164</v>
      </c>
      <c r="E72" s="95"/>
      <c r="F72" s="95"/>
      <c r="G72" s="133">
        <v>0.45</v>
      </c>
      <c r="H72" s="133"/>
      <c r="I72" s="134">
        <v>0.45500000000000002</v>
      </c>
      <c r="J72" s="95"/>
      <c r="K72" s="127"/>
      <c r="L72" s="95"/>
      <c r="M72" s="159">
        <v>0.46100000000000002</v>
      </c>
      <c r="N72" s="95"/>
      <c r="O72" s="127">
        <v>0.5</v>
      </c>
      <c r="P72" s="158">
        <v>0.61</v>
      </c>
      <c r="Q72" s="108" t="s">
        <v>139</v>
      </c>
      <c r="R72" s="199">
        <v>1</v>
      </c>
      <c r="S72" s="130"/>
    </row>
    <row r="73" spans="1:19" s="99" customFormat="1" ht="58.9" customHeight="1">
      <c r="A73" s="264"/>
      <c r="B73" s="278"/>
      <c r="C73" s="264"/>
      <c r="D73" s="98" t="s">
        <v>163</v>
      </c>
      <c r="E73" s="95"/>
      <c r="F73" s="95"/>
      <c r="G73" s="133">
        <v>0.47499999999999998</v>
      </c>
      <c r="H73" s="95"/>
      <c r="I73" s="134">
        <v>0.625</v>
      </c>
      <c r="J73" s="95">
        <v>68.5</v>
      </c>
      <c r="K73" s="95"/>
      <c r="L73" s="127"/>
      <c r="M73" s="149"/>
      <c r="N73" s="95"/>
      <c r="O73" s="95"/>
      <c r="P73" s="95"/>
      <c r="Q73" s="108" t="s">
        <v>139</v>
      </c>
      <c r="R73" s="199">
        <v>0.68500000000000005</v>
      </c>
      <c r="S73" s="130"/>
    </row>
    <row r="74" spans="1:19" s="99" customFormat="1" ht="57.6" hidden="1" customHeight="1">
      <c r="A74" s="264"/>
      <c r="B74" s="278"/>
      <c r="C74" s="265"/>
      <c r="D74" s="98" t="s">
        <v>162</v>
      </c>
      <c r="E74" s="95"/>
      <c r="F74" s="95"/>
      <c r="G74" s="95"/>
      <c r="H74" s="95"/>
      <c r="I74" s="139"/>
      <c r="J74" s="95"/>
      <c r="K74" s="95">
        <v>0.5</v>
      </c>
      <c r="L74" s="95"/>
      <c r="M74" s="96"/>
      <c r="N74" s="95"/>
      <c r="O74" s="95"/>
      <c r="P74" s="95">
        <v>1</v>
      </c>
      <c r="Q74" s="111" t="s">
        <v>93</v>
      </c>
      <c r="R74" s="199"/>
      <c r="S74" s="132"/>
    </row>
    <row r="75" spans="1:19" s="99" customFormat="1" ht="43.15" hidden="1" customHeight="1">
      <c r="A75" s="264"/>
      <c r="B75" s="278"/>
      <c r="C75" s="263" t="s">
        <v>161</v>
      </c>
      <c r="D75" s="98" t="s">
        <v>160</v>
      </c>
      <c r="E75" s="95"/>
      <c r="F75" s="95"/>
      <c r="G75" s="95"/>
      <c r="H75" s="95"/>
      <c r="I75" s="97"/>
      <c r="J75" s="95"/>
      <c r="K75" s="95">
        <v>2</v>
      </c>
      <c r="L75" s="95"/>
      <c r="M75" s="96"/>
      <c r="N75" s="95"/>
      <c r="O75" s="95"/>
      <c r="P75" s="95">
        <v>5</v>
      </c>
      <c r="Q75" s="111" t="s">
        <v>93</v>
      </c>
      <c r="R75" s="199"/>
      <c r="S75" s="138" t="s">
        <v>148</v>
      </c>
    </row>
    <row r="76" spans="1:19" s="99" customFormat="1" ht="36" hidden="1" customHeight="1">
      <c r="A76" s="264"/>
      <c r="B76" s="278"/>
      <c r="C76" s="264"/>
      <c r="D76" s="98" t="s">
        <v>159</v>
      </c>
      <c r="E76" s="95"/>
      <c r="F76" s="95"/>
      <c r="G76" s="95"/>
      <c r="H76" s="95"/>
      <c r="I76" s="97"/>
      <c r="J76" s="95"/>
      <c r="K76" s="95"/>
      <c r="L76" s="95"/>
      <c r="M76" s="96"/>
      <c r="N76" s="95"/>
      <c r="O76" s="95"/>
      <c r="P76" s="95">
        <v>1</v>
      </c>
      <c r="Q76" s="111" t="s">
        <v>93</v>
      </c>
      <c r="R76" s="199"/>
      <c r="S76" s="137"/>
    </row>
    <row r="77" spans="1:19" s="99" customFormat="1" ht="57.75" hidden="1" customHeight="1">
      <c r="A77" s="264"/>
      <c r="B77" s="278"/>
      <c r="C77" s="264"/>
      <c r="D77" s="98" t="s">
        <v>158</v>
      </c>
      <c r="E77" s="95"/>
      <c r="F77" s="95"/>
      <c r="G77" s="95">
        <v>1</v>
      </c>
      <c r="H77" s="95"/>
      <c r="I77" s="97"/>
      <c r="J77" s="95"/>
      <c r="K77" s="95"/>
      <c r="L77" s="95"/>
      <c r="M77" s="96"/>
      <c r="N77" s="95"/>
      <c r="O77" s="95"/>
      <c r="P77" s="95"/>
      <c r="Q77" s="108" t="s">
        <v>102</v>
      </c>
      <c r="R77" s="199" t="s">
        <v>243</v>
      </c>
      <c r="S77" s="137"/>
    </row>
    <row r="78" spans="1:19" s="99" customFormat="1" ht="68.45" customHeight="1">
      <c r="A78" s="264"/>
      <c r="B78" s="278"/>
      <c r="C78" s="264"/>
      <c r="D78" s="98" t="s">
        <v>252</v>
      </c>
      <c r="E78" s="95"/>
      <c r="F78" s="95"/>
      <c r="G78" s="95"/>
      <c r="H78" s="95"/>
      <c r="I78" s="97"/>
      <c r="J78" s="95"/>
      <c r="K78" s="133">
        <v>0.3</v>
      </c>
      <c r="L78" s="95"/>
      <c r="M78" s="149"/>
      <c r="N78" s="95"/>
      <c r="O78" s="95"/>
      <c r="P78" s="127">
        <v>0.09</v>
      </c>
      <c r="Q78" s="108" t="s">
        <v>139</v>
      </c>
      <c r="R78" s="199">
        <v>0.13</v>
      </c>
      <c r="S78" s="126"/>
    </row>
    <row r="79" spans="1:19" s="99" customFormat="1" ht="43.15" hidden="1" customHeight="1">
      <c r="A79" s="264"/>
      <c r="B79" s="278"/>
      <c r="C79" s="264"/>
      <c r="D79" s="98" t="s">
        <v>157</v>
      </c>
      <c r="E79" s="95"/>
      <c r="F79" s="95"/>
      <c r="G79" s="95"/>
      <c r="H79" s="95"/>
      <c r="I79" s="97"/>
      <c r="J79" s="95"/>
      <c r="K79" s="95"/>
      <c r="L79" s="95"/>
      <c r="M79" s="96">
        <v>1</v>
      </c>
      <c r="N79" s="95">
        <v>2</v>
      </c>
      <c r="O79" s="95">
        <v>3</v>
      </c>
      <c r="P79" s="95"/>
      <c r="Q79" s="108" t="s">
        <v>102</v>
      </c>
      <c r="R79" s="199">
        <f>7704000+7500000</f>
        <v>15204000</v>
      </c>
      <c r="S79" s="137"/>
    </row>
    <row r="80" spans="1:19" s="99" customFormat="1" ht="43.15" hidden="1" customHeight="1">
      <c r="A80" s="264"/>
      <c r="B80" s="278"/>
      <c r="C80" s="264"/>
      <c r="D80" s="98" t="s">
        <v>251</v>
      </c>
      <c r="E80" s="95"/>
      <c r="F80" s="95"/>
      <c r="G80" s="95"/>
      <c r="H80" s="95"/>
      <c r="I80" s="97"/>
      <c r="J80" s="95">
        <v>17</v>
      </c>
      <c r="K80" s="95"/>
      <c r="L80" s="95"/>
      <c r="M80" s="96"/>
      <c r="N80" s="95"/>
      <c r="O80" s="95"/>
      <c r="P80" s="95"/>
      <c r="Q80" s="111" t="s">
        <v>93</v>
      </c>
      <c r="R80" s="199"/>
      <c r="S80" s="132"/>
    </row>
    <row r="81" spans="1:19" s="99" customFormat="1" ht="57.6" customHeight="1">
      <c r="A81" s="264"/>
      <c r="B81" s="278"/>
      <c r="C81" s="263" t="s">
        <v>156</v>
      </c>
      <c r="D81" s="98" t="s">
        <v>250</v>
      </c>
      <c r="E81" s="95"/>
      <c r="F81" s="95"/>
      <c r="G81" s="95"/>
      <c r="H81" s="95"/>
      <c r="I81" s="97"/>
      <c r="J81" s="95"/>
      <c r="K81" s="95"/>
      <c r="L81" s="95"/>
      <c r="M81" s="149">
        <v>1</v>
      </c>
      <c r="N81" s="95"/>
      <c r="O81" s="95"/>
      <c r="P81" s="95"/>
      <c r="Q81" s="108" t="s">
        <v>139</v>
      </c>
      <c r="R81" s="202">
        <v>1</v>
      </c>
      <c r="S81" s="126"/>
    </row>
    <row r="82" spans="1:19" s="99" customFormat="1" ht="43.15" hidden="1" customHeight="1">
      <c r="A82" s="264"/>
      <c r="B82" s="278"/>
      <c r="C82" s="264"/>
      <c r="D82" s="98" t="s">
        <v>155</v>
      </c>
      <c r="E82" s="95"/>
      <c r="F82" s="95"/>
      <c r="G82" s="95"/>
      <c r="H82" s="95"/>
      <c r="I82" s="97"/>
      <c r="J82" s="95"/>
      <c r="K82" s="95"/>
      <c r="L82" s="95"/>
      <c r="M82" s="96"/>
      <c r="N82" s="95"/>
      <c r="O82" s="95">
        <v>1</v>
      </c>
      <c r="P82" s="95"/>
      <c r="Q82" s="108" t="s">
        <v>102</v>
      </c>
      <c r="R82" s="199" t="s">
        <v>154</v>
      </c>
      <c r="S82" s="137"/>
    </row>
    <row r="83" spans="1:19" s="99" customFormat="1" ht="72" hidden="1" customHeight="1">
      <c r="A83" s="264"/>
      <c r="B83" s="278"/>
      <c r="C83" s="264"/>
      <c r="D83" s="98" t="s">
        <v>153</v>
      </c>
      <c r="E83" s="95"/>
      <c r="F83" s="95"/>
      <c r="G83" s="95"/>
      <c r="H83" s="95"/>
      <c r="I83" s="97"/>
      <c r="J83" s="95">
        <v>0.5</v>
      </c>
      <c r="K83" s="95"/>
      <c r="L83" s="95"/>
      <c r="M83" s="96"/>
      <c r="N83" s="95"/>
      <c r="O83" s="95"/>
      <c r="P83" s="95">
        <v>1</v>
      </c>
      <c r="Q83" s="111" t="s">
        <v>93</v>
      </c>
      <c r="R83" s="199"/>
      <c r="S83" s="137"/>
    </row>
    <row r="84" spans="1:19" s="99" customFormat="1" ht="43.15" hidden="1" customHeight="1">
      <c r="A84" s="264"/>
      <c r="B84" s="278"/>
      <c r="C84" s="265"/>
      <c r="D84" s="98" t="s">
        <v>152</v>
      </c>
      <c r="E84" s="95"/>
      <c r="F84" s="95"/>
      <c r="G84" s="95"/>
      <c r="H84" s="95"/>
      <c r="I84" s="97"/>
      <c r="J84" s="95"/>
      <c r="K84" s="95"/>
      <c r="L84" s="95"/>
      <c r="M84" s="96"/>
      <c r="N84" s="95">
        <v>1</v>
      </c>
      <c r="O84" s="95"/>
      <c r="P84" s="95"/>
      <c r="Q84" s="111" t="s">
        <v>93</v>
      </c>
      <c r="R84" s="199"/>
      <c r="S84" s="132"/>
    </row>
    <row r="85" spans="1:19" s="99" customFormat="1" ht="43.15" hidden="1" customHeight="1">
      <c r="A85" s="264"/>
      <c r="B85" s="278"/>
      <c r="C85" s="280" t="s">
        <v>151</v>
      </c>
      <c r="D85" s="98" t="s">
        <v>249</v>
      </c>
      <c r="E85" s="95"/>
      <c r="F85" s="95"/>
      <c r="G85" s="95"/>
      <c r="H85" s="95"/>
      <c r="I85" s="95"/>
      <c r="J85" s="95"/>
      <c r="K85" s="95"/>
      <c r="L85" s="95"/>
      <c r="M85" s="96"/>
      <c r="N85" s="95"/>
      <c r="O85" s="95">
        <v>1</v>
      </c>
      <c r="P85" s="95"/>
      <c r="Q85" s="108" t="s">
        <v>102</v>
      </c>
      <c r="R85" s="199">
        <v>1402133631</v>
      </c>
      <c r="S85" s="113"/>
    </row>
    <row r="86" spans="1:19" s="99" customFormat="1" ht="43.15" hidden="1" customHeight="1">
      <c r="A86" s="264"/>
      <c r="B86" s="278"/>
      <c r="C86" s="280"/>
      <c r="D86" s="98" t="s">
        <v>248</v>
      </c>
      <c r="E86" s="95"/>
      <c r="F86" s="95"/>
      <c r="G86" s="136"/>
      <c r="H86" s="95">
        <v>1</v>
      </c>
      <c r="I86" s="95">
        <v>1</v>
      </c>
      <c r="J86" s="95">
        <v>1</v>
      </c>
      <c r="K86" s="95">
        <v>1</v>
      </c>
      <c r="L86" s="95">
        <v>1</v>
      </c>
      <c r="M86" s="96">
        <v>1</v>
      </c>
      <c r="N86" s="95">
        <v>1</v>
      </c>
      <c r="O86" s="136"/>
      <c r="P86" s="95"/>
      <c r="Q86" s="108" t="s">
        <v>102</v>
      </c>
      <c r="R86" s="199"/>
      <c r="S86" s="135"/>
    </row>
    <row r="87" spans="1:19" s="99" customFormat="1" ht="51.6" customHeight="1">
      <c r="A87" s="264"/>
      <c r="B87" s="278"/>
      <c r="C87" s="262"/>
      <c r="D87" s="98" t="s">
        <v>247</v>
      </c>
      <c r="E87" s="95"/>
      <c r="F87" s="95"/>
      <c r="G87" s="133">
        <v>0.35</v>
      </c>
      <c r="H87" s="133"/>
      <c r="I87" s="134">
        <v>0.22</v>
      </c>
      <c r="J87" s="133"/>
      <c r="K87" s="133">
        <v>0.45200000000000001</v>
      </c>
      <c r="L87" s="133"/>
      <c r="M87" s="159">
        <v>0.495</v>
      </c>
      <c r="N87" s="95"/>
      <c r="O87" s="95">
        <v>38</v>
      </c>
      <c r="P87" s="127">
        <v>0.66</v>
      </c>
      <c r="Q87" s="108" t="s">
        <v>139</v>
      </c>
      <c r="R87" s="199">
        <v>1</v>
      </c>
      <c r="S87" s="98"/>
    </row>
    <row r="88" spans="1:19" s="99" customFormat="1" ht="43.9" customHeight="1">
      <c r="A88" s="264"/>
      <c r="B88" s="278"/>
      <c r="C88" s="262"/>
      <c r="D88" s="98" t="s">
        <v>246</v>
      </c>
      <c r="E88" s="95"/>
      <c r="F88" s="95"/>
      <c r="G88" s="133">
        <v>0.44</v>
      </c>
      <c r="H88" s="133"/>
      <c r="I88" s="134">
        <v>0.46</v>
      </c>
      <c r="J88" s="133"/>
      <c r="K88" s="133">
        <v>0.51800000000000002</v>
      </c>
      <c r="L88" s="133"/>
      <c r="M88" s="159">
        <v>0.58299999999999996</v>
      </c>
      <c r="N88" s="133">
        <v>0.63</v>
      </c>
      <c r="O88" s="127"/>
      <c r="P88" s="95"/>
      <c r="Q88" s="108" t="s">
        <v>139</v>
      </c>
      <c r="R88" s="199">
        <v>0.79</v>
      </c>
      <c r="S88" s="98"/>
    </row>
    <row r="89" spans="1:19" s="131" customFormat="1" ht="39" hidden="1" customHeight="1">
      <c r="A89" s="264"/>
      <c r="B89" s="278"/>
      <c r="C89" s="279" t="s">
        <v>150</v>
      </c>
      <c r="D89" s="98" t="s">
        <v>149</v>
      </c>
      <c r="E89" s="95"/>
      <c r="F89" s="95"/>
      <c r="G89" s="95">
        <v>1</v>
      </c>
      <c r="H89" s="95"/>
      <c r="I89" s="97"/>
      <c r="J89" s="95"/>
      <c r="K89" s="95"/>
      <c r="L89" s="95"/>
      <c r="M89" s="96"/>
      <c r="N89" s="95"/>
      <c r="O89" s="95"/>
      <c r="P89" s="95"/>
      <c r="Q89" s="279" t="s">
        <v>102</v>
      </c>
      <c r="R89" s="199">
        <v>800000000</v>
      </c>
      <c r="S89" s="132" t="s">
        <v>148</v>
      </c>
    </row>
    <row r="90" spans="1:19" s="131" customFormat="1" ht="43.15" hidden="1" customHeight="1">
      <c r="A90" s="265"/>
      <c r="B90" s="305"/>
      <c r="C90" s="281"/>
      <c r="D90" s="98" t="s">
        <v>147</v>
      </c>
      <c r="E90" s="95"/>
      <c r="F90" s="95"/>
      <c r="G90" s="95"/>
      <c r="H90" s="95"/>
      <c r="I90" s="97"/>
      <c r="J90" s="95">
        <v>1</v>
      </c>
      <c r="K90" s="95"/>
      <c r="L90" s="95">
        <v>1</v>
      </c>
      <c r="M90" s="96"/>
      <c r="N90" s="95">
        <v>1</v>
      </c>
      <c r="O90" s="95"/>
      <c r="P90" s="95">
        <v>1</v>
      </c>
      <c r="Q90" s="281"/>
      <c r="R90" s="199"/>
      <c r="S90" s="130"/>
    </row>
    <row r="91" spans="1:19" s="99" customFormat="1" ht="52.9" customHeight="1">
      <c r="A91" s="263" t="s">
        <v>146</v>
      </c>
      <c r="B91" s="306" t="s">
        <v>145</v>
      </c>
      <c r="C91" s="279" t="s">
        <v>144</v>
      </c>
      <c r="D91" s="98" t="s">
        <v>143</v>
      </c>
      <c r="E91" s="95"/>
      <c r="F91" s="95"/>
      <c r="G91" s="95"/>
      <c r="H91" s="95"/>
      <c r="I91" s="97"/>
      <c r="J91" s="95"/>
      <c r="K91" s="95"/>
      <c r="L91" s="95"/>
      <c r="M91" s="149"/>
      <c r="N91" s="95"/>
      <c r="O91" s="95">
        <v>1</v>
      </c>
      <c r="P91" s="95"/>
      <c r="Q91" s="108" t="s">
        <v>139</v>
      </c>
      <c r="R91" s="202">
        <v>1</v>
      </c>
      <c r="S91" s="126"/>
    </row>
    <row r="92" spans="1:19" s="99" customFormat="1" ht="43.15" hidden="1" customHeight="1">
      <c r="A92" s="264"/>
      <c r="B92" s="278"/>
      <c r="C92" s="280"/>
      <c r="D92" s="98" t="s">
        <v>142</v>
      </c>
      <c r="E92" s="95"/>
      <c r="F92" s="95"/>
      <c r="G92" s="95"/>
      <c r="H92" s="95"/>
      <c r="I92" s="97"/>
      <c r="J92" s="95">
        <v>1</v>
      </c>
      <c r="K92" s="95"/>
      <c r="L92" s="95"/>
      <c r="M92" s="96">
        <v>1</v>
      </c>
      <c r="N92" s="95"/>
      <c r="O92" s="95">
        <v>1</v>
      </c>
      <c r="P92" s="95"/>
      <c r="Q92" s="108" t="s">
        <v>102</v>
      </c>
      <c r="R92" s="199">
        <v>1500000000</v>
      </c>
      <c r="S92" s="124"/>
    </row>
    <row r="93" spans="1:19" s="99" customFormat="1" ht="51">
      <c r="A93" s="264"/>
      <c r="B93" s="278"/>
      <c r="C93" s="280"/>
      <c r="D93" s="98" t="s">
        <v>245</v>
      </c>
      <c r="E93" s="95">
        <v>1</v>
      </c>
      <c r="F93" s="95">
        <v>1</v>
      </c>
      <c r="G93" s="95">
        <v>1</v>
      </c>
      <c r="H93" s="95">
        <v>1</v>
      </c>
      <c r="I93" s="97">
        <v>1</v>
      </c>
      <c r="J93" s="95">
        <v>1</v>
      </c>
      <c r="K93" s="95">
        <v>1</v>
      </c>
      <c r="L93" s="95">
        <v>1</v>
      </c>
      <c r="M93" s="149">
        <v>1</v>
      </c>
      <c r="N93" s="95">
        <v>1</v>
      </c>
      <c r="O93" s="95">
        <v>3</v>
      </c>
      <c r="P93" s="95">
        <v>0</v>
      </c>
      <c r="Q93" s="108" t="s">
        <v>139</v>
      </c>
      <c r="R93" s="199">
        <v>0.81</v>
      </c>
      <c r="S93" s="211"/>
    </row>
    <row r="94" spans="1:19" s="99" customFormat="1" ht="43.9" customHeight="1">
      <c r="A94" s="264"/>
      <c r="B94" s="278"/>
      <c r="C94" s="280"/>
      <c r="D94" s="98" t="s">
        <v>141</v>
      </c>
      <c r="E94" s="95"/>
      <c r="F94" s="95"/>
      <c r="G94" s="95"/>
      <c r="H94" s="95"/>
      <c r="I94" s="97"/>
      <c r="J94" s="95"/>
      <c r="K94" s="95"/>
      <c r="L94" s="95"/>
      <c r="M94" s="149"/>
      <c r="N94" s="95"/>
      <c r="O94" s="95">
        <v>1</v>
      </c>
      <c r="P94" s="95"/>
      <c r="Q94" s="108" t="s">
        <v>139</v>
      </c>
      <c r="R94" s="202">
        <v>1</v>
      </c>
      <c r="S94" s="126"/>
    </row>
    <row r="95" spans="1:19" s="99" customFormat="1" ht="38.25">
      <c r="A95" s="264"/>
      <c r="B95" s="278"/>
      <c r="C95" s="280"/>
      <c r="D95" s="129" t="s">
        <v>244</v>
      </c>
      <c r="E95" s="95"/>
      <c r="F95" s="95"/>
      <c r="G95" s="95"/>
      <c r="H95" s="95"/>
      <c r="I95" s="97"/>
      <c r="J95" s="95"/>
      <c r="K95" s="95"/>
      <c r="L95" s="95"/>
      <c r="M95" s="159">
        <v>0.3</v>
      </c>
      <c r="N95" s="95"/>
      <c r="O95" s="95"/>
      <c r="P95" s="127">
        <v>0.505</v>
      </c>
      <c r="Q95" s="108" t="s">
        <v>139</v>
      </c>
      <c r="R95" s="199">
        <v>0.72</v>
      </c>
      <c r="S95" s="126"/>
    </row>
    <row r="96" spans="1:19" s="99" customFormat="1" ht="25.5">
      <c r="A96" s="264"/>
      <c r="B96" s="278"/>
      <c r="C96" s="280"/>
      <c r="D96" s="98" t="s">
        <v>140</v>
      </c>
      <c r="E96" s="95"/>
      <c r="F96" s="95"/>
      <c r="G96" s="95"/>
      <c r="H96" s="95"/>
      <c r="I96" s="97"/>
      <c r="J96" s="95"/>
      <c r="K96" s="95"/>
      <c r="L96" s="95"/>
      <c r="M96" s="159">
        <v>0.15</v>
      </c>
      <c r="N96" s="95"/>
      <c r="O96" s="95"/>
      <c r="P96" s="127">
        <v>0.20899999999999999</v>
      </c>
      <c r="Q96" s="108" t="s">
        <v>139</v>
      </c>
      <c r="R96" s="199">
        <v>0.42</v>
      </c>
      <c r="S96" s="126"/>
    </row>
    <row r="97" spans="1:19" s="99" customFormat="1" ht="43.15" hidden="1" customHeight="1">
      <c r="A97" s="264"/>
      <c r="B97" s="278"/>
      <c r="C97" s="280"/>
      <c r="D97" s="98" t="s">
        <v>138</v>
      </c>
      <c r="E97" s="95"/>
      <c r="F97" s="95"/>
      <c r="G97" s="95">
        <v>1</v>
      </c>
      <c r="H97" s="95"/>
      <c r="I97" s="97"/>
      <c r="J97" s="95"/>
      <c r="K97" s="95"/>
      <c r="L97" s="95"/>
      <c r="M97" s="96"/>
      <c r="N97" s="95"/>
      <c r="O97" s="95"/>
      <c r="P97" s="95"/>
      <c r="Q97" s="279" t="s">
        <v>102</v>
      </c>
      <c r="R97" s="114">
        <v>450000000</v>
      </c>
      <c r="S97" s="124"/>
    </row>
    <row r="98" spans="1:19" s="99" customFormat="1" ht="43.15" hidden="1" customHeight="1">
      <c r="A98" s="264"/>
      <c r="B98" s="278"/>
      <c r="C98" s="280"/>
      <c r="D98" s="98" t="s">
        <v>137</v>
      </c>
      <c r="E98" s="95"/>
      <c r="F98" s="95">
        <v>1</v>
      </c>
      <c r="G98" s="95"/>
      <c r="H98" s="95"/>
      <c r="I98" s="97"/>
      <c r="J98" s="95"/>
      <c r="K98" s="95"/>
      <c r="L98" s="95"/>
      <c r="M98" s="96"/>
      <c r="N98" s="95"/>
      <c r="O98" s="95"/>
      <c r="P98" s="95"/>
      <c r="Q98" s="280"/>
      <c r="R98" s="125">
        <v>1599728608.05</v>
      </c>
      <c r="S98" s="124"/>
    </row>
    <row r="99" spans="1:19" s="99" customFormat="1" ht="39" hidden="1" customHeight="1">
      <c r="A99" s="264"/>
      <c r="B99" s="278"/>
      <c r="C99" s="280"/>
      <c r="D99" s="98" t="s">
        <v>136</v>
      </c>
      <c r="E99" s="95"/>
      <c r="F99" s="95"/>
      <c r="G99" s="95"/>
      <c r="H99" s="95"/>
      <c r="I99" s="97"/>
      <c r="J99" s="95"/>
      <c r="K99" s="95"/>
      <c r="L99" s="95"/>
      <c r="M99" s="96"/>
      <c r="N99" s="95"/>
      <c r="O99" s="95">
        <v>1</v>
      </c>
      <c r="P99" s="95"/>
      <c r="Q99" s="280"/>
      <c r="R99" s="125">
        <v>500000000</v>
      </c>
      <c r="S99" s="124"/>
    </row>
    <row r="100" spans="1:19" s="99" customFormat="1" ht="28.9" hidden="1" customHeight="1">
      <c r="A100" s="264"/>
      <c r="B100" s="278"/>
      <c r="C100" s="281"/>
      <c r="D100" s="98" t="s">
        <v>135</v>
      </c>
      <c r="E100" s="95"/>
      <c r="F100" s="95"/>
      <c r="G100" s="95"/>
      <c r="H100" s="95">
        <v>1</v>
      </c>
      <c r="I100" s="97"/>
      <c r="J100" s="95"/>
      <c r="K100" s="95"/>
      <c r="L100" s="95">
        <v>3</v>
      </c>
      <c r="M100" s="96">
        <v>5</v>
      </c>
      <c r="N100" s="95">
        <v>7</v>
      </c>
      <c r="O100" s="95">
        <v>11</v>
      </c>
      <c r="P100" s="95">
        <v>12</v>
      </c>
      <c r="Q100" s="281"/>
      <c r="R100" s="114">
        <v>4200000000</v>
      </c>
      <c r="S100" s="123"/>
    </row>
    <row r="101" spans="1:19" s="99" customFormat="1" ht="25.9" hidden="1" customHeight="1">
      <c r="A101" s="264"/>
      <c r="B101" s="278"/>
      <c r="C101" s="262" t="s">
        <v>134</v>
      </c>
      <c r="D101" s="98" t="s">
        <v>133</v>
      </c>
      <c r="E101" s="118"/>
      <c r="F101" s="121"/>
      <c r="G101" s="121">
        <v>393871</v>
      </c>
      <c r="H101" s="121"/>
      <c r="I101" s="121"/>
      <c r="J101" s="121">
        <v>764773</v>
      </c>
      <c r="K101" s="121"/>
      <c r="L101" s="121"/>
      <c r="M101" s="122">
        <v>1213943</v>
      </c>
      <c r="N101" s="121"/>
      <c r="O101" s="121"/>
      <c r="P101" s="117">
        <v>1700000</v>
      </c>
      <c r="Q101" s="279" t="s">
        <v>132</v>
      </c>
      <c r="R101" s="310"/>
      <c r="S101" s="307" t="s">
        <v>131</v>
      </c>
    </row>
    <row r="102" spans="1:19" s="99" customFormat="1" ht="64.900000000000006" hidden="1" customHeight="1">
      <c r="A102" s="265"/>
      <c r="B102" s="305"/>
      <c r="C102" s="262"/>
      <c r="D102" s="98" t="s">
        <v>130</v>
      </c>
      <c r="E102" s="118"/>
      <c r="F102" s="118"/>
      <c r="G102" s="118">
        <v>315</v>
      </c>
      <c r="H102" s="118"/>
      <c r="I102" s="120"/>
      <c r="J102" s="118">
        <v>622</v>
      </c>
      <c r="K102" s="118"/>
      <c r="L102" s="118"/>
      <c r="M102" s="119">
        <v>991</v>
      </c>
      <c r="N102" s="118"/>
      <c r="O102" s="118"/>
      <c r="P102" s="117">
        <v>1390</v>
      </c>
      <c r="Q102" s="281"/>
      <c r="R102" s="311"/>
      <c r="S102" s="309"/>
    </row>
    <row r="103" spans="1:19" s="99" customFormat="1" ht="36" hidden="1" customHeight="1">
      <c r="A103" s="263" t="s">
        <v>129</v>
      </c>
      <c r="B103" s="266" t="s">
        <v>128</v>
      </c>
      <c r="C103" s="262" t="s">
        <v>127</v>
      </c>
      <c r="D103" s="98" t="s">
        <v>126</v>
      </c>
      <c r="E103" s="95"/>
      <c r="F103" s="95"/>
      <c r="G103" s="95">
        <v>5</v>
      </c>
      <c r="H103" s="95"/>
      <c r="I103" s="97"/>
      <c r="J103" s="95">
        <v>10</v>
      </c>
      <c r="K103" s="95"/>
      <c r="L103" s="95"/>
      <c r="M103" s="96">
        <v>15</v>
      </c>
      <c r="N103" s="95"/>
      <c r="O103" s="95">
        <v>18</v>
      </c>
      <c r="P103" s="95">
        <v>20</v>
      </c>
      <c r="Q103" s="262" t="s">
        <v>125</v>
      </c>
      <c r="R103" s="116">
        <f>28000000+1960000</f>
        <v>29960000</v>
      </c>
      <c r="S103" s="307" t="s">
        <v>124</v>
      </c>
    </row>
    <row r="104" spans="1:19" s="99" customFormat="1" ht="40.9" hidden="1" customHeight="1">
      <c r="A104" s="264"/>
      <c r="B104" s="267"/>
      <c r="C104" s="262"/>
      <c r="D104" s="98" t="s">
        <v>123</v>
      </c>
      <c r="E104" s="95"/>
      <c r="F104" s="95"/>
      <c r="G104" s="95">
        <v>1</v>
      </c>
      <c r="H104" s="95"/>
      <c r="I104" s="97"/>
      <c r="J104" s="95">
        <v>4</v>
      </c>
      <c r="K104" s="95"/>
      <c r="L104" s="95"/>
      <c r="M104" s="96">
        <v>7</v>
      </c>
      <c r="N104" s="95"/>
      <c r="O104" s="95">
        <v>9</v>
      </c>
      <c r="P104" s="95">
        <v>10</v>
      </c>
      <c r="Q104" s="262"/>
      <c r="R104" s="115">
        <f>87538387.78+200728307.56</f>
        <v>288266695.34000003</v>
      </c>
      <c r="S104" s="308"/>
    </row>
    <row r="105" spans="1:19" s="99" customFormat="1" ht="55.9" hidden="1" customHeight="1">
      <c r="A105" s="264"/>
      <c r="B105" s="267"/>
      <c r="C105" s="108" t="s">
        <v>122</v>
      </c>
      <c r="D105" s="98" t="s">
        <v>121</v>
      </c>
      <c r="E105" s="95"/>
      <c r="F105" s="95"/>
      <c r="G105" s="95">
        <v>8</v>
      </c>
      <c r="H105" s="95"/>
      <c r="I105" s="97"/>
      <c r="J105" s="95">
        <v>16</v>
      </c>
      <c r="K105" s="95"/>
      <c r="L105" s="95"/>
      <c r="M105" s="96">
        <v>24</v>
      </c>
      <c r="N105" s="95"/>
      <c r="O105" s="95"/>
      <c r="P105" s="95">
        <v>32</v>
      </c>
      <c r="Q105" s="279" t="s">
        <v>93</v>
      </c>
      <c r="R105" s="114"/>
      <c r="S105" s="308"/>
    </row>
    <row r="106" spans="1:19" s="99" customFormat="1" ht="61.15" hidden="1" customHeight="1">
      <c r="A106" s="264"/>
      <c r="B106" s="267"/>
      <c r="C106" s="108" t="s">
        <v>120</v>
      </c>
      <c r="D106" s="98" t="s">
        <v>119</v>
      </c>
      <c r="E106" s="95"/>
      <c r="F106" s="95"/>
      <c r="G106" s="95"/>
      <c r="H106" s="95"/>
      <c r="I106" s="97"/>
      <c r="J106" s="95">
        <v>30</v>
      </c>
      <c r="K106" s="95"/>
      <c r="L106" s="95"/>
      <c r="M106" s="96"/>
      <c r="N106" s="95"/>
      <c r="O106" s="95"/>
      <c r="P106" s="95">
        <v>100</v>
      </c>
      <c r="Q106" s="280"/>
      <c r="R106" s="94"/>
      <c r="S106" s="308"/>
    </row>
    <row r="107" spans="1:19" s="99" customFormat="1" ht="61.15" hidden="1" customHeight="1">
      <c r="A107" s="264"/>
      <c r="B107" s="267"/>
      <c r="C107" s="108" t="s">
        <v>118</v>
      </c>
      <c r="D107" s="98" t="s">
        <v>117</v>
      </c>
      <c r="E107" s="95"/>
      <c r="F107" s="95"/>
      <c r="G107" s="95"/>
      <c r="H107" s="95"/>
      <c r="I107" s="97"/>
      <c r="J107" s="95"/>
      <c r="K107" s="95"/>
      <c r="L107" s="95"/>
      <c r="M107" s="96"/>
      <c r="N107" s="95"/>
      <c r="O107" s="95"/>
      <c r="P107" s="95">
        <v>1</v>
      </c>
      <c r="Q107" s="280"/>
      <c r="R107" s="94"/>
      <c r="S107" s="308"/>
    </row>
    <row r="108" spans="1:19" s="99" customFormat="1" ht="61.15" hidden="1" customHeight="1">
      <c r="A108" s="265"/>
      <c r="B108" s="268"/>
      <c r="C108" s="108" t="s">
        <v>116</v>
      </c>
      <c r="D108" s="98" t="s">
        <v>115</v>
      </c>
      <c r="E108" s="95"/>
      <c r="F108" s="95"/>
      <c r="G108" s="95"/>
      <c r="H108" s="95"/>
      <c r="I108" s="97"/>
      <c r="J108" s="95"/>
      <c r="K108" s="95"/>
      <c r="L108" s="95">
        <v>1</v>
      </c>
      <c r="M108" s="96">
        <v>1</v>
      </c>
      <c r="N108" s="95">
        <v>1</v>
      </c>
      <c r="O108" s="95">
        <v>1</v>
      </c>
      <c r="P108" s="95">
        <v>1</v>
      </c>
      <c r="Q108" s="281"/>
      <c r="R108" s="94"/>
      <c r="S108" s="309"/>
    </row>
    <row r="109" spans="1:19" s="93" customFormat="1" ht="63.75" hidden="1">
      <c r="A109" s="113" t="s">
        <v>114</v>
      </c>
      <c r="B109" s="112"/>
      <c r="C109" s="279" t="s">
        <v>113</v>
      </c>
      <c r="D109" s="98" t="s">
        <v>112</v>
      </c>
      <c r="E109" s="95"/>
      <c r="F109" s="95"/>
      <c r="G109" s="95"/>
      <c r="H109" s="95"/>
      <c r="I109" s="97"/>
      <c r="J109" s="95"/>
      <c r="K109" s="95">
        <v>1</v>
      </c>
      <c r="L109" s="95"/>
      <c r="M109" s="96"/>
      <c r="N109" s="95"/>
      <c r="O109" s="95"/>
      <c r="P109" s="95"/>
      <c r="Q109" s="108" t="s">
        <v>93</v>
      </c>
      <c r="R109" s="109"/>
      <c r="S109" s="108" t="s">
        <v>111</v>
      </c>
    </row>
    <row r="110" spans="1:19" s="93" customFormat="1" ht="25.5" hidden="1">
      <c r="A110" s="113"/>
      <c r="B110" s="112"/>
      <c r="C110" s="281"/>
      <c r="D110" s="98" t="s">
        <v>242</v>
      </c>
      <c r="E110" s="95"/>
      <c r="F110" s="95"/>
      <c r="G110" s="95"/>
      <c r="H110" s="95"/>
      <c r="I110" s="97"/>
      <c r="J110" s="95"/>
      <c r="K110" s="95"/>
      <c r="L110" s="95">
        <v>1</v>
      </c>
      <c r="M110" s="96"/>
      <c r="N110" s="95"/>
      <c r="O110" s="95"/>
      <c r="P110" s="95"/>
      <c r="Q110" s="108"/>
      <c r="R110" s="109"/>
      <c r="S110" s="108"/>
    </row>
    <row r="111" spans="1:19" s="93" customFormat="1" ht="242.25" hidden="1">
      <c r="A111" s="111" t="s">
        <v>110</v>
      </c>
      <c r="B111" s="110" t="s">
        <v>109</v>
      </c>
      <c r="C111" s="98" t="s">
        <v>108</v>
      </c>
      <c r="D111" s="98" t="s">
        <v>241</v>
      </c>
      <c r="E111" s="95"/>
      <c r="F111" s="95"/>
      <c r="G111" s="95"/>
      <c r="H111" s="95"/>
      <c r="I111" s="97"/>
      <c r="J111" s="95"/>
      <c r="K111" s="95"/>
      <c r="L111" s="95"/>
      <c r="M111" s="96"/>
      <c r="N111" s="95"/>
      <c r="O111" s="95"/>
      <c r="P111" s="95">
        <v>4000</v>
      </c>
      <c r="Q111" s="108" t="s">
        <v>93</v>
      </c>
      <c r="R111" s="109"/>
      <c r="S111" s="108" t="s">
        <v>107</v>
      </c>
    </row>
    <row r="112" spans="1:19" s="99" customFormat="1" ht="39" hidden="1" customHeight="1">
      <c r="A112" s="316" t="s">
        <v>106</v>
      </c>
      <c r="B112" s="317" t="s">
        <v>105</v>
      </c>
      <c r="C112" s="279" t="s">
        <v>104</v>
      </c>
      <c r="D112" s="98" t="s">
        <v>103</v>
      </c>
      <c r="E112" s="95"/>
      <c r="F112" s="95"/>
      <c r="G112" s="95"/>
      <c r="H112" s="95"/>
      <c r="I112" s="97"/>
      <c r="J112" s="95"/>
      <c r="K112" s="95"/>
      <c r="L112" s="95"/>
      <c r="M112" s="96"/>
      <c r="N112" s="95">
        <v>1</v>
      </c>
      <c r="O112" s="95"/>
      <c r="P112" s="95"/>
      <c r="Q112" s="279" t="s">
        <v>102</v>
      </c>
      <c r="R112" s="94">
        <v>10000000</v>
      </c>
      <c r="S112" s="279" t="s">
        <v>101</v>
      </c>
    </row>
    <row r="113" spans="1:27" s="99" customFormat="1" ht="38.25" hidden="1">
      <c r="A113" s="316"/>
      <c r="B113" s="317"/>
      <c r="C113" s="280"/>
      <c r="D113" s="107" t="s">
        <v>100</v>
      </c>
      <c r="E113" s="95"/>
      <c r="F113" s="95"/>
      <c r="G113" s="95"/>
      <c r="H113" s="95"/>
      <c r="I113" s="97"/>
      <c r="J113" s="95"/>
      <c r="K113" s="95"/>
      <c r="L113" s="95"/>
      <c r="M113" s="96"/>
      <c r="N113" s="95"/>
      <c r="O113" s="95"/>
      <c r="P113" s="95">
        <v>8</v>
      </c>
      <c r="Q113" s="280"/>
      <c r="R113" s="94">
        <v>1940000000</v>
      </c>
      <c r="S113" s="280"/>
    </row>
    <row r="114" spans="1:27" s="99" customFormat="1" ht="42" hidden="1" customHeight="1">
      <c r="A114" s="316"/>
      <c r="B114" s="317"/>
      <c r="C114" s="280"/>
      <c r="D114" s="107" t="s">
        <v>99</v>
      </c>
      <c r="E114" s="95"/>
      <c r="F114" s="95"/>
      <c r="G114" s="95"/>
      <c r="H114" s="95"/>
      <c r="I114" s="97"/>
      <c r="J114" s="95"/>
      <c r="K114" s="95"/>
      <c r="L114" s="95"/>
      <c r="M114" s="96"/>
      <c r="N114" s="95"/>
      <c r="O114" s="95">
        <v>1</v>
      </c>
      <c r="P114" s="95"/>
      <c r="Q114" s="280"/>
      <c r="R114" s="94">
        <v>1500000000</v>
      </c>
      <c r="S114" s="280"/>
    </row>
    <row r="115" spans="1:27" s="99" customFormat="1" ht="42" hidden="1" customHeight="1">
      <c r="A115" s="316"/>
      <c r="B115" s="317"/>
      <c r="C115" s="280"/>
      <c r="D115" s="107" t="s">
        <v>98</v>
      </c>
      <c r="E115" s="95"/>
      <c r="F115" s="95"/>
      <c r="G115" s="95"/>
      <c r="H115" s="95"/>
      <c r="I115" s="97"/>
      <c r="J115" s="95"/>
      <c r="K115" s="95"/>
      <c r="L115" s="95">
        <v>1</v>
      </c>
      <c r="M115" s="96"/>
      <c r="N115" s="95"/>
      <c r="O115" s="95"/>
      <c r="P115" s="95"/>
      <c r="Q115" s="280"/>
      <c r="R115" s="94">
        <v>10000000</v>
      </c>
      <c r="S115" s="106"/>
    </row>
    <row r="116" spans="1:27" s="99" customFormat="1" ht="51" hidden="1">
      <c r="A116" s="316"/>
      <c r="B116" s="317"/>
      <c r="C116" s="281"/>
      <c r="D116" s="105" t="s">
        <v>97</v>
      </c>
      <c r="E116" s="103"/>
      <c r="F116" s="103"/>
      <c r="G116" s="103">
        <v>1</v>
      </c>
      <c r="H116" s="103"/>
      <c r="I116" s="103"/>
      <c r="J116" s="103">
        <v>1</v>
      </c>
      <c r="K116" s="103"/>
      <c r="L116" s="103"/>
      <c r="M116" s="104">
        <v>1</v>
      </c>
      <c r="N116" s="103"/>
      <c r="O116" s="103"/>
      <c r="P116" s="103">
        <v>1</v>
      </c>
      <c r="Q116" s="281"/>
      <c r="R116" s="102" t="s">
        <v>96</v>
      </c>
      <c r="S116" s="101"/>
      <c r="T116" s="100" t="s">
        <v>240</v>
      </c>
    </row>
    <row r="117" spans="1:27" s="93" customFormat="1" ht="38.25" hidden="1">
      <c r="A117" s="316"/>
      <c r="B117" s="317"/>
      <c r="C117" s="262" t="s">
        <v>95</v>
      </c>
      <c r="D117" s="98" t="s">
        <v>94</v>
      </c>
      <c r="E117" s="95"/>
      <c r="F117" s="95"/>
      <c r="G117" s="95"/>
      <c r="H117" s="95"/>
      <c r="I117" s="97"/>
      <c r="J117" s="95">
        <v>1</v>
      </c>
      <c r="K117" s="95"/>
      <c r="L117" s="95"/>
      <c r="M117" s="96">
        <v>2</v>
      </c>
      <c r="N117" s="95"/>
      <c r="O117" s="95"/>
      <c r="P117" s="95">
        <v>3</v>
      </c>
      <c r="Q117" s="279" t="s">
        <v>93</v>
      </c>
      <c r="R117" s="94"/>
      <c r="S117" s="262" t="s">
        <v>92</v>
      </c>
    </row>
    <row r="118" spans="1:27" s="93" customFormat="1" ht="25.5" hidden="1">
      <c r="A118" s="316"/>
      <c r="B118" s="317"/>
      <c r="C118" s="262"/>
      <c r="D118" s="98" t="s">
        <v>91</v>
      </c>
      <c r="E118" s="95"/>
      <c r="F118" s="95"/>
      <c r="G118" s="95"/>
      <c r="H118" s="95"/>
      <c r="I118" s="97"/>
      <c r="J118" s="95"/>
      <c r="K118" s="95"/>
      <c r="L118" s="95"/>
      <c r="M118" s="96"/>
      <c r="N118" s="95">
        <v>1</v>
      </c>
      <c r="O118" s="95"/>
      <c r="P118" s="95"/>
      <c r="Q118" s="281"/>
      <c r="R118" s="94"/>
      <c r="S118" s="262"/>
    </row>
    <row r="119" spans="1:27" ht="21.6" customHeight="1">
      <c r="D119" s="318" t="s">
        <v>90</v>
      </c>
      <c r="E119" s="318"/>
      <c r="F119" s="318"/>
      <c r="G119" s="318"/>
      <c r="H119" s="318"/>
      <c r="I119" s="318"/>
      <c r="J119" s="318"/>
      <c r="K119" s="318"/>
      <c r="L119" s="318"/>
      <c r="M119" s="318"/>
      <c r="N119" s="318"/>
      <c r="O119" s="318"/>
      <c r="P119" s="318"/>
    </row>
    <row r="120" spans="1:27" s="84" customFormat="1" ht="19.149999999999999" customHeight="1">
      <c r="D120" s="196"/>
      <c r="E120" s="197" t="s">
        <v>231</v>
      </c>
      <c r="F120" s="197" t="s">
        <v>230</v>
      </c>
      <c r="G120" s="197" t="s">
        <v>229</v>
      </c>
      <c r="H120" s="197" t="s">
        <v>228</v>
      </c>
      <c r="I120" s="197" t="s">
        <v>227</v>
      </c>
      <c r="J120" s="197" t="s">
        <v>226</v>
      </c>
      <c r="K120" s="197" t="s">
        <v>225</v>
      </c>
      <c r="L120" s="198" t="s">
        <v>224</v>
      </c>
      <c r="M120" s="198" t="s">
        <v>223</v>
      </c>
      <c r="N120" s="198" t="s">
        <v>222</v>
      </c>
      <c r="O120" s="198" t="s">
        <v>221</v>
      </c>
      <c r="P120" s="198" t="s">
        <v>220</v>
      </c>
      <c r="R120" s="186"/>
      <c r="T120" s="184"/>
    </row>
    <row r="121" spans="1:27" s="89" customFormat="1" ht="21" customHeight="1">
      <c r="A121" s="185"/>
      <c r="B121" s="92"/>
      <c r="C121" s="92"/>
      <c r="D121" s="187" t="s">
        <v>293</v>
      </c>
      <c r="E121" s="191">
        <v>1</v>
      </c>
      <c r="F121" s="188">
        <v>1</v>
      </c>
      <c r="G121" s="189">
        <v>22</v>
      </c>
      <c r="H121" s="189">
        <v>2</v>
      </c>
      <c r="I121" s="190">
        <v>16</v>
      </c>
      <c r="J121" s="189">
        <v>5</v>
      </c>
      <c r="K121" s="189">
        <v>13</v>
      </c>
      <c r="L121" s="189">
        <v>3</v>
      </c>
      <c r="M121" s="189">
        <v>17</v>
      </c>
      <c r="N121" s="189">
        <v>4</v>
      </c>
      <c r="O121" s="189">
        <v>12</v>
      </c>
      <c r="P121" s="189">
        <v>10</v>
      </c>
      <c r="Q121" s="203">
        <v>59</v>
      </c>
      <c r="R121" s="91"/>
      <c r="S121" s="91"/>
      <c r="T121" s="184"/>
      <c r="AA121" s="88"/>
    </row>
    <row r="122" spans="1:27" s="89" customFormat="1" ht="23.45" customHeight="1">
      <c r="A122" s="92"/>
      <c r="B122" s="92"/>
      <c r="C122" s="92"/>
      <c r="D122" s="180" t="s">
        <v>89</v>
      </c>
      <c r="E122" s="136">
        <v>0</v>
      </c>
      <c r="F122" s="181">
        <v>0</v>
      </c>
      <c r="G122" s="182">
        <v>3</v>
      </c>
      <c r="H122" s="182">
        <v>1</v>
      </c>
      <c r="I122" s="183">
        <v>6</v>
      </c>
      <c r="J122" s="182">
        <v>2</v>
      </c>
      <c r="K122" s="82">
        <v>1</v>
      </c>
      <c r="L122" s="195">
        <v>0</v>
      </c>
      <c r="M122" s="195">
        <v>8</v>
      </c>
      <c r="N122" s="195">
        <v>2</v>
      </c>
      <c r="O122" s="195">
        <v>4</v>
      </c>
      <c r="P122" s="195">
        <v>5</v>
      </c>
      <c r="Q122" s="203">
        <v>20</v>
      </c>
      <c r="R122" s="91"/>
      <c r="S122" s="91"/>
      <c r="T122" s="90"/>
      <c r="AA122" s="88"/>
    </row>
    <row r="123" spans="1:27" s="89" customFormat="1" ht="25.15" customHeight="1">
      <c r="A123" s="312"/>
      <c r="B123" s="312"/>
      <c r="C123" s="312"/>
      <c r="D123" s="92"/>
      <c r="E123" s="192">
        <v>1</v>
      </c>
      <c r="F123" s="192">
        <v>1</v>
      </c>
      <c r="G123" s="192">
        <f>+(G121-G122)/G121</f>
        <v>0.86363636363636365</v>
      </c>
      <c r="H123" s="192">
        <f t="shared" ref="H123:J123" si="0">+(H121-H122)/H121</f>
        <v>0.5</v>
      </c>
      <c r="I123" s="192">
        <f t="shared" si="0"/>
        <v>0.625</v>
      </c>
      <c r="J123" s="192">
        <f t="shared" si="0"/>
        <v>0.6</v>
      </c>
      <c r="K123" s="192">
        <f t="shared" ref="K123" si="1">+(K121-K122)/K121</f>
        <v>0.92307692307692313</v>
      </c>
      <c r="L123" s="192">
        <f t="shared" ref="L123" si="2">+(L121-L122)/L121</f>
        <v>1</v>
      </c>
      <c r="M123" s="192">
        <f t="shared" ref="M123" si="3">+(M121-M122)/M121</f>
        <v>0.52941176470588236</v>
      </c>
      <c r="N123" s="192">
        <f t="shared" ref="N123" si="4">+(N121-N122)/N121</f>
        <v>0.5</v>
      </c>
      <c r="O123" s="192">
        <f t="shared" ref="O123" si="5">+(O121-O122)/O121</f>
        <v>0.66666666666666663</v>
      </c>
      <c r="P123" s="192">
        <f t="shared" ref="P123:Q123" si="6">+(P121-P122)/P121</f>
        <v>0.5</v>
      </c>
      <c r="Q123" s="204">
        <f t="shared" si="6"/>
        <v>0.66101694915254239</v>
      </c>
      <c r="R123" s="91"/>
      <c r="S123" s="91"/>
      <c r="T123" s="90"/>
      <c r="AA123" s="88"/>
    </row>
    <row r="124" spans="1:27" s="89" customFormat="1" ht="19.5" customHeight="1">
      <c r="A124" s="313"/>
      <c r="B124" s="313"/>
      <c r="C124" s="313"/>
      <c r="D124" s="92"/>
      <c r="E124" s="92"/>
      <c r="F124" s="92"/>
      <c r="G124" s="92"/>
      <c r="H124" s="92"/>
      <c r="I124" s="92"/>
      <c r="J124" s="92"/>
      <c r="K124" s="92"/>
      <c r="L124" s="92"/>
      <c r="M124" s="92"/>
      <c r="N124" s="92"/>
      <c r="O124" s="92"/>
      <c r="P124" s="92"/>
      <c r="Q124" s="92"/>
      <c r="R124" s="91"/>
      <c r="S124" s="91"/>
      <c r="T124" s="90"/>
      <c r="AA124" s="88"/>
    </row>
    <row r="125" spans="1:27" ht="19.5" customHeight="1">
      <c r="A125" s="314"/>
      <c r="B125" s="314"/>
      <c r="C125" s="314"/>
      <c r="D125" s="87"/>
      <c r="E125" s="87"/>
      <c r="F125" s="87"/>
      <c r="G125" s="87"/>
      <c r="H125" s="87"/>
      <c r="I125" s="87"/>
      <c r="J125" s="87"/>
      <c r="K125" s="87"/>
      <c r="L125" s="87"/>
      <c r="M125" s="87"/>
      <c r="N125" s="87"/>
      <c r="O125" s="87"/>
      <c r="P125" s="87"/>
      <c r="Q125" s="87"/>
      <c r="R125" s="86"/>
      <c r="S125" s="86"/>
      <c r="T125" s="84"/>
      <c r="U125" s="83"/>
      <c r="AA125" s="88"/>
    </row>
    <row r="126" spans="1:27" ht="69" customHeight="1">
      <c r="A126" s="87"/>
      <c r="B126" s="87"/>
      <c r="C126" s="87"/>
      <c r="D126" s="87"/>
      <c r="E126" s="87"/>
      <c r="F126" s="87"/>
      <c r="G126" s="87"/>
      <c r="H126" s="87"/>
      <c r="I126" s="87"/>
      <c r="J126" s="87"/>
      <c r="K126" s="87"/>
      <c r="L126" s="87"/>
      <c r="M126" s="87"/>
      <c r="N126" s="87"/>
      <c r="O126" s="87"/>
      <c r="P126" s="87"/>
      <c r="Q126" s="87"/>
      <c r="R126" s="86"/>
      <c r="S126" s="86"/>
      <c r="T126" s="84"/>
      <c r="U126" s="83"/>
      <c r="AA126" s="88"/>
    </row>
    <row r="127" spans="1:27" ht="24.75" customHeight="1">
      <c r="A127" s="315"/>
      <c r="B127" s="315"/>
      <c r="C127" s="315"/>
      <c r="D127" s="315"/>
      <c r="E127" s="315"/>
      <c r="F127" s="315"/>
      <c r="G127" s="315"/>
      <c r="H127" s="315"/>
      <c r="I127" s="315"/>
      <c r="J127" s="315"/>
      <c r="K127" s="315"/>
      <c r="L127" s="315"/>
      <c r="M127" s="315"/>
      <c r="N127" s="315"/>
      <c r="O127" s="315"/>
      <c r="P127" s="315"/>
      <c r="Q127" s="315"/>
      <c r="R127" s="315"/>
      <c r="S127" s="315"/>
      <c r="T127" s="315"/>
      <c r="U127" s="83"/>
      <c r="AA127" s="88"/>
    </row>
    <row r="128" spans="1:27">
      <c r="A128" s="315"/>
      <c r="B128" s="315"/>
      <c r="C128" s="315"/>
      <c r="D128" s="315"/>
      <c r="E128" s="315"/>
      <c r="F128" s="315"/>
      <c r="G128" s="315"/>
      <c r="H128" s="315"/>
      <c r="I128" s="315"/>
      <c r="J128" s="315"/>
      <c r="K128" s="315"/>
      <c r="L128" s="315"/>
      <c r="M128" s="315"/>
      <c r="N128" s="315"/>
      <c r="O128" s="315"/>
      <c r="P128" s="315"/>
      <c r="Q128" s="315"/>
      <c r="R128" s="315"/>
      <c r="S128" s="315"/>
      <c r="T128" s="315"/>
      <c r="U128" s="83"/>
      <c r="AA128" s="88"/>
    </row>
    <row r="129" spans="1:27" ht="5.65" customHeight="1">
      <c r="A129" s="315"/>
      <c r="B129" s="315"/>
      <c r="C129" s="315"/>
      <c r="D129" s="315"/>
      <c r="E129" s="315"/>
      <c r="F129" s="315"/>
      <c r="G129" s="315"/>
      <c r="H129" s="315"/>
      <c r="I129" s="315"/>
      <c r="J129" s="315"/>
      <c r="K129" s="315"/>
      <c r="L129" s="315"/>
      <c r="M129" s="315"/>
      <c r="N129" s="315"/>
      <c r="O129" s="315"/>
      <c r="P129" s="315"/>
      <c r="Q129" s="315"/>
      <c r="R129" s="315"/>
      <c r="S129" s="315"/>
      <c r="T129" s="315"/>
      <c r="U129" s="83"/>
      <c r="AA129" s="88"/>
    </row>
    <row r="130" spans="1:27" ht="3" customHeight="1">
      <c r="A130" s="315"/>
      <c r="B130" s="315"/>
      <c r="C130" s="315"/>
      <c r="D130" s="315"/>
      <c r="E130" s="315"/>
      <c r="F130" s="315"/>
      <c r="G130" s="315"/>
      <c r="H130" s="315"/>
      <c r="I130" s="315"/>
      <c r="J130" s="315"/>
      <c r="K130" s="315"/>
      <c r="L130" s="315"/>
      <c r="M130" s="315"/>
      <c r="N130" s="315"/>
      <c r="O130" s="315"/>
      <c r="P130" s="315"/>
      <c r="Q130" s="315"/>
      <c r="R130" s="315"/>
      <c r="S130" s="315"/>
      <c r="T130" s="315"/>
      <c r="U130" s="83"/>
      <c r="AA130" s="88"/>
    </row>
    <row r="131" spans="1:27" ht="2.25" customHeight="1">
      <c r="A131" s="315"/>
      <c r="B131" s="315"/>
      <c r="C131" s="315"/>
      <c r="D131" s="315"/>
      <c r="E131" s="315"/>
      <c r="F131" s="315"/>
      <c r="G131" s="315"/>
      <c r="H131" s="315"/>
      <c r="I131" s="315"/>
      <c r="J131" s="315"/>
      <c r="K131" s="315"/>
      <c r="L131" s="315"/>
      <c r="M131" s="315"/>
      <c r="N131" s="315"/>
      <c r="O131" s="315"/>
      <c r="P131" s="315"/>
      <c r="Q131" s="315"/>
      <c r="R131" s="315"/>
      <c r="S131" s="315"/>
      <c r="T131" s="315"/>
      <c r="U131" s="83"/>
      <c r="Z131" s="84"/>
      <c r="AA131" s="88"/>
    </row>
    <row r="132" spans="1:27" ht="1.1499999999999999" customHeight="1">
      <c r="A132" s="315"/>
      <c r="B132" s="315"/>
      <c r="C132" s="315"/>
      <c r="D132" s="315"/>
      <c r="E132" s="315"/>
      <c r="F132" s="315"/>
      <c r="G132" s="315"/>
      <c r="H132" s="315"/>
      <c r="I132" s="315"/>
      <c r="J132" s="315"/>
      <c r="K132" s="315"/>
      <c r="L132" s="315"/>
      <c r="M132" s="315"/>
      <c r="N132" s="315"/>
      <c r="O132" s="315"/>
      <c r="P132" s="315"/>
      <c r="Q132" s="315"/>
      <c r="R132" s="315"/>
      <c r="S132" s="315"/>
      <c r="T132" s="315"/>
      <c r="U132" s="83"/>
      <c r="Z132" s="84"/>
      <c r="AA132" s="88"/>
    </row>
    <row r="133" spans="1:27" ht="1.1499999999999999" customHeight="1">
      <c r="A133" s="315"/>
      <c r="B133" s="315"/>
      <c r="C133" s="315"/>
      <c r="D133" s="315"/>
      <c r="E133" s="315"/>
      <c r="F133" s="315"/>
      <c r="G133" s="315"/>
      <c r="H133" s="315"/>
      <c r="I133" s="315"/>
      <c r="J133" s="315"/>
      <c r="K133" s="315"/>
      <c r="L133" s="315"/>
      <c r="M133" s="315"/>
      <c r="N133" s="315"/>
      <c r="O133" s="315"/>
      <c r="P133" s="315"/>
      <c r="Q133" s="315"/>
      <c r="R133" s="315"/>
      <c r="S133" s="315"/>
      <c r="T133" s="315"/>
      <c r="U133" s="83"/>
      <c r="Z133" s="84"/>
      <c r="AA133" s="88"/>
    </row>
    <row r="134" spans="1:27" ht="1.1499999999999999" customHeight="1">
      <c r="A134" s="315"/>
      <c r="B134" s="315"/>
      <c r="C134" s="315"/>
      <c r="D134" s="315"/>
      <c r="E134" s="315"/>
      <c r="F134" s="315"/>
      <c r="G134" s="315"/>
      <c r="H134" s="315"/>
      <c r="I134" s="315"/>
      <c r="J134" s="315"/>
      <c r="K134" s="315"/>
      <c r="L134" s="315"/>
      <c r="M134" s="315"/>
      <c r="N134" s="315"/>
      <c r="O134" s="315"/>
      <c r="P134" s="315"/>
      <c r="Q134" s="315"/>
      <c r="R134" s="315"/>
      <c r="S134" s="315"/>
      <c r="T134" s="315"/>
      <c r="U134" s="83"/>
      <c r="Z134" s="84"/>
      <c r="AA134" s="88"/>
    </row>
    <row r="135" spans="1:27" ht="1.1499999999999999" customHeight="1">
      <c r="A135" s="315"/>
      <c r="B135" s="315"/>
      <c r="C135" s="315"/>
      <c r="D135" s="315"/>
      <c r="E135" s="315"/>
      <c r="F135" s="315"/>
      <c r="G135" s="315"/>
      <c r="H135" s="315"/>
      <c r="I135" s="315"/>
      <c r="J135" s="315"/>
      <c r="K135" s="315"/>
      <c r="L135" s="315"/>
      <c r="M135" s="315"/>
      <c r="N135" s="315"/>
      <c r="O135" s="315"/>
      <c r="P135" s="315"/>
      <c r="Q135" s="315"/>
      <c r="R135" s="315"/>
      <c r="S135" s="315"/>
      <c r="T135" s="315"/>
      <c r="U135" s="83"/>
      <c r="Z135" s="84"/>
      <c r="AA135" s="88"/>
    </row>
    <row r="136" spans="1:27">
      <c r="A136" s="87"/>
      <c r="B136" s="87"/>
      <c r="C136" s="87"/>
      <c r="D136" s="87"/>
      <c r="E136" s="87"/>
      <c r="F136" s="87"/>
      <c r="G136" s="87"/>
      <c r="H136" s="87"/>
      <c r="I136" s="87"/>
      <c r="J136" s="87"/>
      <c r="K136" s="87"/>
      <c r="L136" s="87"/>
      <c r="M136" s="87"/>
      <c r="N136" s="87"/>
      <c r="O136" s="87"/>
      <c r="P136" s="87"/>
      <c r="Q136" s="87"/>
      <c r="R136" s="86"/>
      <c r="U136" s="83"/>
      <c r="Z136" s="84"/>
      <c r="AA136" s="84"/>
    </row>
    <row r="137" spans="1:27">
      <c r="A137" s="87"/>
      <c r="B137" s="87"/>
      <c r="C137" s="87"/>
      <c r="D137" s="87"/>
      <c r="E137" s="87"/>
      <c r="F137" s="87"/>
      <c r="G137" s="87"/>
      <c r="H137" s="87"/>
      <c r="I137" s="87"/>
      <c r="J137" s="87"/>
      <c r="K137" s="87"/>
      <c r="L137" s="87"/>
      <c r="M137" s="87"/>
      <c r="N137" s="87"/>
      <c r="O137" s="87"/>
      <c r="P137" s="87"/>
      <c r="Q137" s="87"/>
      <c r="R137" s="86"/>
      <c r="S137" s="86"/>
      <c r="U137" s="83"/>
      <c r="Z137" s="84"/>
      <c r="AA137" s="84"/>
    </row>
  </sheetData>
  <autoFilter ref="B5:S118">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5">
      <filters>
        <filter val="FONTUR Eduardo Osorio"/>
      </filters>
    </filterColumn>
  </autoFilter>
  <mergeCells count="66">
    <mergeCell ref="A123:C123"/>
    <mergeCell ref="A124:C124"/>
    <mergeCell ref="A125:C125"/>
    <mergeCell ref="A127:T135"/>
    <mergeCell ref="C109:C110"/>
    <mergeCell ref="A112:A118"/>
    <mergeCell ref="B112:B118"/>
    <mergeCell ref="C112:C116"/>
    <mergeCell ref="Q112:Q116"/>
    <mergeCell ref="S112:S114"/>
    <mergeCell ref="C117:C118"/>
    <mergeCell ref="Q117:Q118"/>
    <mergeCell ref="S117:S118"/>
    <mergeCell ref="D119:P119"/>
    <mergeCell ref="Q103:Q104"/>
    <mergeCell ref="S103:S108"/>
    <mergeCell ref="Q105:Q108"/>
    <mergeCell ref="R101:R102"/>
    <mergeCell ref="S101:S102"/>
    <mergeCell ref="Q97:Q100"/>
    <mergeCell ref="C101:C102"/>
    <mergeCell ref="Q101:Q102"/>
    <mergeCell ref="A44:A68"/>
    <mergeCell ref="B44:B68"/>
    <mergeCell ref="C44:C52"/>
    <mergeCell ref="C53:C56"/>
    <mergeCell ref="C58:C61"/>
    <mergeCell ref="C62:C70"/>
    <mergeCell ref="A71:A90"/>
    <mergeCell ref="A91:A102"/>
    <mergeCell ref="B91:B102"/>
    <mergeCell ref="C91:C100"/>
    <mergeCell ref="T15:U15"/>
    <mergeCell ref="C16:C29"/>
    <mergeCell ref="Q17:Q18"/>
    <mergeCell ref="B71:B90"/>
    <mergeCell ref="C71:C74"/>
    <mergeCell ref="C75:C80"/>
    <mergeCell ref="C81:C84"/>
    <mergeCell ref="C85:C88"/>
    <mergeCell ref="C89:C90"/>
    <mergeCell ref="Q89:Q90"/>
    <mergeCell ref="C40:C43"/>
    <mergeCell ref="C30:C35"/>
    <mergeCell ref="D5:D6"/>
    <mergeCell ref="E5:P5"/>
    <mergeCell ref="R5:R6"/>
    <mergeCell ref="S5:S6"/>
    <mergeCell ref="R1:S1"/>
    <mergeCell ref="R2:S2"/>
    <mergeCell ref="R3:S3"/>
    <mergeCell ref="B4:S4"/>
    <mergeCell ref="D1:Q3"/>
    <mergeCell ref="Q5:Q6"/>
    <mergeCell ref="C103:C104"/>
    <mergeCell ref="A103:A108"/>
    <mergeCell ref="B103:B108"/>
    <mergeCell ref="A1:B3"/>
    <mergeCell ref="C1:C3"/>
    <mergeCell ref="A7:A43"/>
    <mergeCell ref="B7:B43"/>
    <mergeCell ref="C7:C15"/>
    <mergeCell ref="C36:C39"/>
    <mergeCell ref="A5:A6"/>
    <mergeCell ref="B5:B6"/>
    <mergeCell ref="C5:C6"/>
  </mergeCells>
  <pageMargins left="0.51181102362204722" right="0.31496062992125984" top="0.55118110236220474" bottom="0.35433070866141736" header="0.31496062992125984" footer="0.31496062992125984"/>
  <pageSetup scale="47" orientation="landscape" cellComments="asDisplayed" r:id="rId1"/>
  <headerFooter>
    <oddFooter>&amp;C&amp;"Futura Std Medium,Normal"&amp;8&amp;P</oddFooter>
  </headerFooter>
  <rowBreaks count="3" manualBreakCount="3">
    <brk id="24" max="18" man="1"/>
    <brk id="73" max="18" man="1"/>
    <brk id="118"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estruct ficha tecn indicadores</vt:lpstr>
      <vt:lpstr>estructura medicion indicad </vt:lpstr>
      <vt:lpstr>AnexoRiesgos</vt:lpstr>
      <vt:lpstr>Soporte Medición</vt:lpstr>
      <vt:lpstr>'estructura medicion indicad '!Área_de_impresión</vt:lpstr>
      <vt:lpstr>'Soporte Medición'!Área_de_impresión</vt:lpstr>
      <vt:lpstr>'Soporte Medición'!Títulos_a_imprimir</vt:lpstr>
    </vt:vector>
  </TitlesOfParts>
  <Company>CONSEJO SUPERIOR DE LA JUDICATURA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Anggie Nicol Chavez Cely</cp:lastModifiedBy>
  <cp:lastPrinted>2018-04-12T17:37:37Z</cp:lastPrinted>
  <dcterms:created xsi:type="dcterms:W3CDTF">2007-03-27T20:35:29Z</dcterms:created>
  <dcterms:modified xsi:type="dcterms:W3CDTF">2018-04-12T19:11:18Z</dcterms:modified>
</cp:coreProperties>
</file>