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Promoción\"/>
    </mc:Choice>
  </mc:AlternateContent>
  <bookViews>
    <workbookView xWindow="0" yWindow="0" windowWidth="20490" windowHeight="7155" tabRatio="386" firstSheet="1" activeTab="1"/>
  </bookViews>
  <sheets>
    <sheet name="Ficha tecnica de indicador" sheetId="4" r:id="rId1"/>
    <sheet name="Ficha medición indicador" sheetId="12" r:id="rId2"/>
    <sheet name="soporte" sheetId="15" r:id="rId3"/>
    <sheet name="Festivos" sheetId="16" r:id="rId4"/>
  </sheets>
  <definedNames>
    <definedName name="_xlnm._FilterDatabase" localSheetId="2" hidden="1">soporte!$A$5:$K$40</definedName>
    <definedName name="_xlnm.Print_Area" localSheetId="1">'Ficha medición indicador'!$B$2:$J$67</definedName>
    <definedName name="_xlnm.Print_Area" localSheetId="0">'Ficha tecnica de indicador'!$B$1:$E$16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15" l="1"/>
  <c r="G40" i="15" l="1"/>
  <c r="G39" i="15"/>
  <c r="G38" i="15"/>
  <c r="G37" i="15"/>
  <c r="G36" i="15"/>
  <c r="G35" i="15"/>
  <c r="G34" i="15"/>
  <c r="G33" i="15"/>
  <c r="G32" i="15"/>
  <c r="G31" i="15"/>
  <c r="G30" i="15"/>
  <c r="G29" i="15"/>
  <c r="G28" i="15"/>
  <c r="G27" i="15"/>
  <c r="G26" i="15"/>
  <c r="G24" i="15"/>
  <c r="G23" i="15"/>
  <c r="G22" i="15"/>
  <c r="G21" i="15"/>
  <c r="G20" i="15"/>
  <c r="G19" i="15"/>
  <c r="G18" i="15"/>
  <c r="G17" i="15"/>
  <c r="G16" i="15"/>
  <c r="G15" i="15"/>
  <c r="G14" i="15"/>
  <c r="G13" i="15"/>
  <c r="G12" i="15"/>
  <c r="G11" i="15"/>
  <c r="G10" i="15"/>
  <c r="G9" i="15"/>
  <c r="G8" i="15"/>
  <c r="G7" i="15"/>
  <c r="C32" i="12" l="1"/>
  <c r="C31" i="12"/>
  <c r="C30" i="12"/>
  <c r="C29" i="12"/>
  <c r="C28" i="12"/>
  <c r="I9" i="12" l="1"/>
  <c r="C27" i="12" l="1"/>
  <c r="G6" i="15" l="1"/>
  <c r="L27" i="12" l="1"/>
  <c r="E27" i="12" l="1"/>
  <c r="F27" i="12" s="1"/>
  <c r="E26" i="12"/>
  <c r="L26" i="12"/>
  <c r="E28" i="12" l="1"/>
  <c r="E24" i="12" l="1"/>
  <c r="E25" i="12"/>
  <c r="F9" i="12" l="1"/>
  <c r="L34" i="12" l="1"/>
  <c r="E34" i="12"/>
  <c r="F34" i="12" s="1"/>
  <c r="L33" i="12"/>
  <c r="E33" i="12"/>
  <c r="F33" i="12" s="1"/>
  <c r="L32" i="12"/>
  <c r="E32" i="12"/>
  <c r="F32" i="12" s="1"/>
  <c r="L31" i="12"/>
  <c r="E31" i="12"/>
  <c r="F31" i="12" s="1"/>
  <c r="L30" i="12"/>
  <c r="E30" i="12"/>
  <c r="F30" i="12" s="1"/>
  <c r="L29" i="12"/>
  <c r="E29" i="12"/>
  <c r="F29" i="12" s="1"/>
  <c r="L28" i="12"/>
  <c r="F28" i="12"/>
  <c r="F26" i="12"/>
  <c r="L25" i="12"/>
  <c r="F25" i="12"/>
  <c r="L24" i="12"/>
  <c r="F24" i="12"/>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E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<sst xmlns="http://schemas.openxmlformats.org/spreadsheetml/2006/main" count="318" uniqueCount="211">
  <si>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</si>
  <si>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</si>
  <si>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</si>
  <si>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</si>
  <si>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</si>
  <si>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</si>
  <si>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</si>
  <si>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</si>
  <si>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</si>
  <si>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</si>
  <si>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</si>
  <si>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</si>
  <si>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</si>
  <si>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</si>
  <si>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</si>
  <si>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</si>
  <si>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</si>
  <si>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</si>
  <si>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</si>
  <si>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</si>
  <si>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</si>
  <si>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</si>
  <si>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</si>
  <si>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</si>
  <si>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</si>
  <si>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</si>
  <si>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</si>
  <si>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</si>
  <si>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</si>
  <si>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</si>
  <si>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</si>
  <si>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</si>
  <si>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</si>
  <si>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</si>
  <si>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</si>
  <si>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</si>
  <si>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</si>
  <si>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</si>
  <si>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</si>
  <si>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</si>
  <si>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</si>
  <si>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</si>
  <si>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</si>
  <si>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</si>
  <si>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</si>
  <si>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</si>
  <si>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</si>
  <si>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</si>
  <si>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</si>
  <si>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</si>
  <si>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</si>
  <si>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</si>
  <si>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</si>
  <si>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</si>
  <si>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</si>
  <si>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</si>
  <si>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</si>
  <si>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</si>
  <si>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</si>
  <si>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</si>
  <si>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</si>
  <si>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</si>
  <si>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</si>
  <si>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</si>
  <si>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</si>
  <si>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</si>
  <si>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</si>
  <si>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</si>
  <si>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</si>
  <si>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Fecha de formulación</t>
  </si>
  <si>
    <t>Valor del proyecto en pesos Col</t>
  </si>
  <si>
    <t>Semestral</t>
  </si>
  <si>
    <t>Porcentaje de Proyectos evaluados</t>
  </si>
  <si>
    <t xml:space="preserve">Medir porcentualmente la cantidad de proyectos evaluados fente a los proyectos  formulados
</t>
  </si>
  <si>
    <t>(Número de Proyectos evaluados  / Número de Proyectos formulados Fontur)*100</t>
  </si>
  <si>
    <t>Informe de proyectos formulados y evaluados</t>
  </si>
  <si>
    <t>En el análisis indicar la causa por la cual no fue viable el proyecto formulado</t>
  </si>
  <si>
    <t>Porcentaje de proyectos  evaluados</t>
  </si>
  <si>
    <t>Fecha de evaluación</t>
  </si>
  <si>
    <t>CAUSA DE NO EVALUACIÓN</t>
  </si>
  <si>
    <t>FICHA TECNICA DE INDICADOR DEL PORCENTAJE DE  PROYECTOS EVALUADOS</t>
  </si>
  <si>
    <t>INFORME DE PROYECTOS FORMULADOS Y EVALUADOS</t>
  </si>
  <si>
    <t>Fecha de medición</t>
  </si>
  <si>
    <t>No. Dias</t>
  </si>
  <si>
    <t>Programa 1: Mercadeo y promoción turística a nivel nacional.</t>
  </si>
  <si>
    <t>Programa 2: Mercadeo y promoción turistica internacional</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</si>
  <si>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</si>
  <si>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</si>
  <si>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</si>
  <si>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</si>
  <si>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</si>
  <si>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</si>
  <si>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</si>
  <si>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</si>
  <si>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</si>
  <si>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</si>
  <si>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</si>
  <si>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</si>
  <si>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</si>
  <si>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</si>
  <si>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</si>
  <si>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</si>
  <si>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</si>
  <si>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</si>
  <si>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</si>
  <si>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</si>
  <si>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</si>
  <si>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</si>
  <si>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</si>
  <si>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</si>
  <si>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</si>
  <si>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</si>
  <si>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</si>
  <si>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</si>
  <si>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</si>
  <si>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</si>
  <si>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</si>
  <si>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</si>
  <si>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</si>
  <si>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</si>
  <si>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</si>
  <si>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</si>
  <si>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</si>
  <si>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</si>
  <si>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Programa 1: Mercadeo y promoción turística a nivel nacional</t>
  </si>
  <si>
    <t>FNTP-052-2018</t>
  </si>
  <si>
    <t>Promoción De La Ciudad De Villavicencio Como Uno De Los Principales Destinos Del Corredor Turístico Llanos</t>
  </si>
  <si>
    <t>FNTP-053-2018</t>
  </si>
  <si>
    <t>Promoción Nacional De San Jose De Cúcuta En El Marco De La Feria De Cúcuta 2018</t>
  </si>
  <si>
    <t>FNTP-065-2018</t>
  </si>
  <si>
    <t>Alimentarte Food Festival</t>
  </si>
  <si>
    <t>FNTP-067-2018</t>
  </si>
  <si>
    <t>Pueblear Por Caldas</t>
  </si>
  <si>
    <t>FNTP-068-2018</t>
  </si>
  <si>
    <t>Apoyo Al Bogotá Wine And Food Festival 2018</t>
  </si>
  <si>
    <t>FNTP-073-2018</t>
  </si>
  <si>
    <t>Fortalecimiento De La Promoción De Cartagena, En El Marco Del Evento “+ Cartagena”.</t>
  </si>
  <si>
    <t>FNTP-074-2018</t>
  </si>
  <si>
    <t>Divulgación Y Promoción Turística Del Vii Festival De Jazz De Santa Cruz Mompox Bolívar</t>
  </si>
  <si>
    <t>FNTP-075-2018</t>
  </si>
  <si>
    <t>Promoción Nacional De Nariño Como Destino Turístico Bajo El Eslogan De “Nariño Donde Puedes Soñar”</t>
  </si>
  <si>
    <t>FNTP-076-2018</t>
  </si>
  <si>
    <t>Consolidación Del Centro De Información Turística De Colombia- Citur Mediante La Creación E Integración Del Sistema De Información Turística Regional Cundinamarca- Situr Cundinamarca</t>
  </si>
  <si>
    <t>FNTP-078-2018</t>
  </si>
  <si>
    <t>Administración De La Red Nacional De Puntos De Información Turística- Aplicación Móvil</t>
  </si>
  <si>
    <t>FNTP-079-2018</t>
  </si>
  <si>
    <t>Bogotá, Capital Mundial Para La Realización De Eventos Internacionales.</t>
  </si>
  <si>
    <t>FNTP-081-2018</t>
  </si>
  <si>
    <t>Bogotá Destino Turístico, Cultural E Innovador 2018” Iii Versión</t>
  </si>
  <si>
    <t>FNTP-082-2018</t>
  </si>
  <si>
    <t>Participación Asociación Hotelera Y Turística De Colombia- Cotelco Nacional En La Versión Xxxviii De La Vitrina Turística De Anato 2019.</t>
  </si>
  <si>
    <t>FNTP-090-2018</t>
  </si>
  <si>
    <t>Segunda Versión De Colombia Travel Expo 2018.</t>
  </si>
  <si>
    <t>FNTP-091-2018</t>
  </si>
  <si>
    <t>Proyecto Promoción De La Guajira En El Marco De La Feria Expoguajira 2018</t>
  </si>
  <si>
    <t>FNTP-093-2018</t>
  </si>
  <si>
    <t>Consolidación Del Sistema De Información Turístico Regional De Colombia- Citur- Mediante La Integración Del Sistema De Información Turístico Regional Del Departamento Del San Andres- Situr- San Andres</t>
  </si>
  <si>
    <t>FNTP-099-2018</t>
  </si>
  <si>
    <t>Consolidación Del Sistema De Información Turístico Regional De Colombia- Citur- Mediante La Integración Del Sistema De Información Turístico Regional Del Departamento Del Guaviare- Situr Guaviare.</t>
  </si>
  <si>
    <t>FNTP-104-2018</t>
  </si>
  <si>
    <t>Apoyo Para La Participación Del Departamento Del Magdalena En La Feria Gastronómica Sabor Barranquilla 2018</t>
  </si>
  <si>
    <t>FNTP-109-2018</t>
  </si>
  <si>
    <t>Promoción De Risaralda Como Destino Turístico De Clase Mundial Competitivo Y Sostenible.</t>
  </si>
  <si>
    <t>FNTP-114-2018</t>
  </si>
  <si>
    <t>Diseño Del Plan Promocional En Redes Digitales Del Municipio De Uribía, La Guajira.</t>
  </si>
  <si>
    <t>FNTP-122-2018</t>
  </si>
  <si>
    <t>Promoción Del Destino Manizales Y Feria No 63</t>
  </si>
  <si>
    <t>FNTP-125-2018</t>
  </si>
  <si>
    <t>Promoción De Los Atractivos Y Productos Turísticos Del Municipio De Santa Cruz De Lorica, Departamento De Córdoba</t>
  </si>
  <si>
    <t>FNTP-128-2018</t>
  </si>
  <si>
    <t>Fortalecimiento Promoción Y Mercadeo Del Festival De Música Colombiana Campo Elías Vargas Duque.</t>
  </si>
  <si>
    <t>FNTP-129-2018</t>
  </si>
  <si>
    <t>Participación En La Xxxviii Vitrina Turística Anato/19 Para Antioquia Arauca Atlántico Bolívar Boy</t>
  </si>
  <si>
    <t>FNTP-131-2018</t>
  </si>
  <si>
    <t>Participación En La Xxxviii Vitrina Turística De Anato 2019 Para Los Departamentos De Amazonas, Caquetá, Choco, Guainía, Guaviare, Putumayo, Vaupés Y Vichada.</t>
  </si>
  <si>
    <t>FNTP-141-2018</t>
  </si>
  <si>
    <t>Promoción De Bogotá Como Destino Turístico Internacional, En El Marco Del Festival De Música Sacra</t>
  </si>
  <si>
    <t>FNTP-144-2018</t>
  </si>
  <si>
    <t>Promoción Nacional De Tumaco Como Destino Turístico Bajo El Eslogan De "Tumaco Tres Tesoros Por Descubrir"</t>
  </si>
  <si>
    <t>FNTP-154-2018</t>
  </si>
  <si>
    <t>Promoción Turística Nacional Del Departamento Del Meta 2018</t>
  </si>
  <si>
    <t>FNTP-182-2018</t>
  </si>
  <si>
    <t>Promoción De Los Atractivos Y Productos Turísticos Del Municipio De El Socorro, Departamento De Santander.</t>
  </si>
  <si>
    <t>Fortalecimiento del Mercadeo y la Promoción turística</t>
  </si>
  <si>
    <t>Programa 5: Banco de proyectos turísticos de promoción.</t>
  </si>
  <si>
    <t>Banco de Proyectos</t>
  </si>
  <si>
    <t>Mercadeo y Promoción Turística Nacional y Regional - 2018</t>
  </si>
  <si>
    <t>Mercadeo y Promoción Turística Nacional y Regional</t>
  </si>
  <si>
    <t>Información Turística</t>
  </si>
  <si>
    <t>FNTP-110-2018</t>
  </si>
  <si>
    <t>Consolidación Del Centro De Información Turística De Colombia- Citur - Mediante La Integración Del Sistema De Información Turístico Regional Del Departamento De La Guajira - Situr La Guajira.</t>
  </si>
  <si>
    <t>FNTP-132-2018</t>
  </si>
  <si>
    <t>Promoción A Nivel Nacional Y Regional Al Departamento Del Putumayo En El Marco Del Programa Turismo Y Paz.</t>
  </si>
  <si>
    <t>FNTP-145-2018</t>
  </si>
  <si>
    <t>Promoción De Los Atractivos Y Productos Turísticos Del Municipio De San Juan Girón, Departamento De Santander</t>
  </si>
  <si>
    <t>FNTP-146-2018</t>
  </si>
  <si>
    <t>Promoción De Santa Fe De Antioquia Como Destino Turístico</t>
  </si>
  <si>
    <t>FNTP-156-2018</t>
  </si>
  <si>
    <t>Plan De Promoción Y Mercadeo Destino Turístico Cundinamarca Y Región Central 2018</t>
  </si>
  <si>
    <t>FNTP-166-2018</t>
  </si>
  <si>
    <t>Promoción Turística Del Departamento Explora Amazonas, Fase 2.</t>
  </si>
  <si>
    <t>En Ejecución</t>
  </si>
  <si>
    <t>Terminado</t>
  </si>
  <si>
    <t>Liquidado</t>
  </si>
  <si>
    <t>Contratado</t>
  </si>
  <si>
    <t>Precontractual</t>
  </si>
  <si>
    <t>Aplazado</t>
  </si>
  <si>
    <t>Aprobado</t>
  </si>
  <si>
    <t>En contratación</t>
  </si>
  <si>
    <t>En Evaluación</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</si>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</sst>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 numFmtId="170" formatCode="dd/mm/yyyy;@"/>
    <numFmt numFmtId="171" formatCode="d/mm/yyyy;@"/>
    <numFmt numFmtId="172" formatCode="&quot;$&quot;\ #,##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9"/>
      <color indexed="81"/>
      <name val="Tahoma"/>
      <family val="2"/>
    </font>
    <font>
      <sz val="10"/>
      <name val="Arial"/>
      <family val="2"/>
    </font>
    <font>
      <b/>
      <sz val="11"/>
      <color rgb="FF000000"/>
      <name val="Calibri"/>
      <family val="2"/>
    </font>
    <font>
      <sz val="11"/>
      <color rgb="FF000000"/>
      <name val="Calibri"/>
      <family val="2"/>
    </font>
    <font>
      <sz val="9"/>
      <name val="Calibri"/>
      <family val="2"/>
      <scheme val="minor"/>
    </font>
    <font>
      <sz val="10"/>
      <name val="Futura Std Book"/>
      <family val="2"/>
    </font>
    <font>
      <b/>
      <sz val="10"/>
      <name val="Futura Std Book"/>
      <family val="2"/>
    </font>
    <font>
      <b/>
      <sz val="10"/>
      <color rgb="FFA21984"/>
      <name val="Futura Std Book"/>
      <family val="2"/>
    </font>
    <font>
      <sz val="10"/>
      <color theme="1"/>
      <name val="Futura Std Book"/>
      <family val="2"/>
    </font>
    <font>
      <sz val="9"/>
      <color rgb="FFFF0000"/>
      <name val="Calibri"/>
      <family val="2"/>
      <scheme val="minor"/>
    </font>
    <font>
      <sz val="10"/>
      <color rgb="FFFF0000"/>
      <name val="Futura Std Book"/>
      <family val="2"/>
    </font>
    <font>
      <sz val="11"/>
      <name val="Arial"/>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66FF33"/>
        <bgColor indexed="64"/>
      </patternFill>
    </fill>
  </fills>
  <borders count="3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43" fontId="5"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0" fontId="4" fillId="0" borderId="0"/>
    <xf numFmtId="0" fontId="3" fillId="0" borderId="0"/>
    <xf numFmtId="166"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4" fillId="0" borderId="0"/>
    <xf numFmtId="0" fontId="21" fillId="0" borderId="0"/>
    <xf numFmtId="44" fontId="2" fillId="0" borderId="0" applyFont="0" applyFill="0" applyBorder="0" applyAlignment="0" applyProtection="0"/>
    <xf numFmtId="9" fontId="23" fillId="0" borderId="0" applyFont="0" applyFill="0" applyBorder="0" applyAlignment="0" applyProtection="0"/>
    <xf numFmtId="0" fontId="1" fillId="0" borderId="0"/>
  </cellStyleXfs>
  <cellXfs count="185">
    <xf numFmtId="0" fontId="0" fillId="0" borderId="0" xfId="0"/>
    <xf numFmtId="0" fontId="13" fillId="2" borderId="10" xfId="5" applyFont="1" applyFill="1" applyBorder="1" applyAlignment="1">
      <alignment horizontal="left" vertical="center" wrapText="1"/>
    </xf>
    <xf numFmtId="0" fontId="8" fillId="2" borderId="0" xfId="5" applyFont="1" applyFill="1"/>
    <xf numFmtId="0" fontId="8"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8" fillId="2" borderId="0" xfId="5" applyFont="1" applyFill="1" applyBorder="1"/>
    <xf numFmtId="0" fontId="14" fillId="2" borderId="5" xfId="5" applyFont="1" applyFill="1" applyBorder="1" applyAlignment="1">
      <alignment horizontal="center" vertical="center" wrapText="1"/>
    </xf>
    <xf numFmtId="0" fontId="4" fillId="2" borderId="0" xfId="5" applyFont="1" applyFill="1" applyAlignment="1">
      <alignment vertical="center"/>
    </xf>
    <xf numFmtId="0" fontId="8"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2" fillId="2" borderId="4" xfId="5" applyFont="1" applyFill="1" applyBorder="1" applyAlignment="1">
      <alignment horizontal="left"/>
    </xf>
    <xf numFmtId="0" fontId="13" fillId="2" borderId="7" xfId="5" applyFont="1" applyFill="1" applyBorder="1" applyAlignment="1">
      <alignment horizontal="left" vertical="top" wrapText="1"/>
    </xf>
    <xf numFmtId="0" fontId="17" fillId="0" borderId="0" xfId="4" applyFont="1"/>
    <xf numFmtId="0" fontId="17" fillId="0" borderId="0" xfId="4" applyFont="1" applyProtection="1">
      <protection hidden="1"/>
    </xf>
    <xf numFmtId="0" fontId="17" fillId="0" borderId="0" xfId="4" applyFont="1" applyAlignment="1"/>
    <xf numFmtId="0" fontId="17" fillId="0" borderId="0" xfId="4" applyFont="1" applyAlignment="1" applyProtection="1">
      <protection hidden="1"/>
    </xf>
    <xf numFmtId="0" fontId="14" fillId="0" borderId="2" xfId="4" applyFont="1" applyBorder="1" applyAlignment="1" applyProtection="1">
      <protection locked="0"/>
    </xf>
    <xf numFmtId="0" fontId="14" fillId="0" borderId="3" xfId="4" applyFont="1" applyBorder="1" applyAlignment="1" applyProtection="1">
      <protection locked="0"/>
    </xf>
    <xf numFmtId="0" fontId="14" fillId="0" borderId="9" xfId="4" applyFont="1" applyBorder="1" applyAlignment="1" applyProtection="1">
      <protection locked="0"/>
    </xf>
    <xf numFmtId="0" fontId="14" fillId="0" borderId="0" xfId="4" applyFont="1" applyBorder="1" applyAlignment="1" applyProtection="1">
      <protection locked="0"/>
    </xf>
    <xf numFmtId="0" fontId="17" fillId="0" borderId="0" xfId="4" applyFont="1" applyProtection="1">
      <protection locked="0"/>
    </xf>
    <xf numFmtId="0" fontId="14" fillId="2" borderId="0" xfId="4" applyFont="1" applyFill="1"/>
    <xf numFmtId="0" fontId="14" fillId="2" borderId="0" xfId="4" applyFont="1" applyFill="1" applyProtection="1">
      <protection hidden="1"/>
    </xf>
    <xf numFmtId="0" fontId="14" fillId="2" borderId="0" xfId="4" applyFont="1" applyFill="1" applyAlignment="1" applyProtection="1">
      <protection hidden="1"/>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17" fillId="2" borderId="0" xfId="4" applyFont="1" applyFill="1" applyAlignment="1"/>
    <xf numFmtId="0" fontId="17" fillId="2" borderId="0" xfId="4" applyFont="1" applyFill="1" applyBorder="1" applyProtection="1">
      <protection locked="0"/>
    </xf>
    <xf numFmtId="0" fontId="19" fillId="2" borderId="0" xfId="4" applyFont="1" applyFill="1" applyBorder="1" applyProtection="1">
      <protection locked="0"/>
    </xf>
    <xf numFmtId="0" fontId="4" fillId="2" borderId="0" xfId="4" applyFont="1" applyFill="1" applyBorder="1" applyAlignment="1" applyProtection="1">
      <alignment horizontal="center"/>
      <protection locked="0"/>
    </xf>
    <xf numFmtId="165"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69" fontId="17" fillId="2" borderId="0" xfId="7" applyNumberFormat="1" applyFont="1" applyFill="1" applyProtection="1">
      <protection hidden="1"/>
    </xf>
    <xf numFmtId="168"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7" fontId="18"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4" fillId="2" borderId="0" xfId="4" applyFont="1" applyFill="1" applyAlignment="1">
      <alignment horizontal="center" vertical="center" wrapText="1"/>
    </xf>
    <xf numFmtId="0" fontId="14" fillId="2" borderId="0" xfId="4" applyFont="1" applyFill="1" applyAlignment="1" applyProtection="1">
      <alignment horizontal="center" vertical="center" wrapText="1"/>
      <protection hidden="1"/>
    </xf>
    <xf numFmtId="0" fontId="13" fillId="0" borderId="4" xfId="4" applyFont="1" applyBorder="1" applyAlignment="1" applyProtection="1">
      <protection locked="0"/>
    </xf>
    <xf numFmtId="0" fontId="13" fillId="2" borderId="7" xfId="4" applyFont="1" applyFill="1" applyBorder="1" applyAlignment="1" applyProtection="1">
      <alignment horizontal="left" vertical="top"/>
      <protection locked="0"/>
    </xf>
    <xf numFmtId="0" fontId="13"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5" fillId="7" borderId="13" xfId="4" applyFont="1" applyFill="1" applyBorder="1" applyAlignment="1">
      <alignment vertical="center" wrapText="1"/>
    </xf>
    <xf numFmtId="0" fontId="15" fillId="7" borderId="13" xfId="4" applyFont="1" applyFill="1" applyBorder="1" applyAlignment="1" applyProtection="1">
      <alignment horizontal="center" vertical="center" wrapText="1"/>
      <protection locked="0"/>
    </xf>
    <xf numFmtId="0" fontId="18" fillId="6" borderId="14" xfId="4" applyFont="1" applyFill="1" applyBorder="1" applyAlignment="1" applyProtection="1">
      <alignment horizontal="left" vertical="center" wrapText="1"/>
      <protection locked="0"/>
    </xf>
    <xf numFmtId="0" fontId="15"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17" fillId="2" borderId="2" xfId="4" applyFont="1" applyFill="1" applyBorder="1" applyProtection="1">
      <protection locked="0"/>
    </xf>
    <xf numFmtId="0" fontId="17" fillId="2" borderId="3" xfId="4" applyFont="1" applyFill="1" applyBorder="1" applyProtection="1">
      <protection locked="0"/>
    </xf>
    <xf numFmtId="0" fontId="17" fillId="2" borderId="4" xfId="4" applyFont="1" applyFill="1" applyBorder="1" applyProtection="1">
      <protection locked="0"/>
    </xf>
    <xf numFmtId="0" fontId="17" fillId="2" borderId="9" xfId="4" applyFont="1" applyFill="1" applyBorder="1" applyProtection="1">
      <protection locked="0"/>
    </xf>
    <xf numFmtId="0" fontId="17"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9" xfId="4" applyFont="1" applyFill="1" applyBorder="1" applyAlignment="1" applyProtection="1">
      <alignment horizontal="center" vertical="justify"/>
      <protection locked="0"/>
    </xf>
    <xf numFmtId="0" fontId="4" fillId="2" borderId="5" xfId="4" applyFont="1" applyFill="1" applyBorder="1" applyAlignment="1" applyProtection="1">
      <alignment horizontal="center" vertical="justify"/>
      <protection locked="0"/>
    </xf>
    <xf numFmtId="0" fontId="17" fillId="2" borderId="6" xfId="4" applyFont="1" applyFill="1" applyBorder="1" applyProtection="1">
      <protection locked="0"/>
    </xf>
    <xf numFmtId="0" fontId="17" fillId="2" borderId="7" xfId="4" applyFont="1" applyFill="1" applyBorder="1" applyProtection="1">
      <protection locked="0"/>
    </xf>
    <xf numFmtId="9" fontId="18" fillId="2" borderId="1" xfId="6" applyNumberFormat="1" applyFont="1" applyFill="1" applyBorder="1" applyAlignment="1" applyProtection="1">
      <alignment horizontal="center"/>
      <protection locked="0"/>
    </xf>
    <xf numFmtId="9" fontId="4" fillId="2" borderId="1" xfId="12" applyFont="1" applyFill="1" applyBorder="1" applyAlignment="1" applyProtection="1">
      <alignment horizontal="center"/>
      <protection locked="0"/>
    </xf>
    <xf numFmtId="9" fontId="18" fillId="2" borderId="1" xfId="12" applyFont="1" applyFill="1" applyBorder="1" applyAlignment="1" applyProtection="1">
      <alignment horizontal="center"/>
      <protection locked="0"/>
    </xf>
    <xf numFmtId="9" fontId="18" fillId="2" borderId="1" xfId="12" applyFont="1" applyFill="1" applyBorder="1" applyAlignment="1" applyProtection="1">
      <alignment horizontal="center" vertical="center"/>
      <protection locked="0"/>
    </xf>
    <xf numFmtId="9" fontId="18" fillId="2" borderId="1" xfId="6" applyNumberFormat="1" applyFont="1" applyFill="1" applyBorder="1" applyAlignment="1" applyProtection="1">
      <alignment horizontal="center" vertical="center"/>
      <protection locked="0"/>
    </xf>
    <xf numFmtId="0" fontId="24" fillId="0" borderId="28" xfId="0" applyFont="1" applyBorder="1" applyAlignment="1">
      <alignment horizontal="left" vertical="center"/>
    </xf>
    <xf numFmtId="0" fontId="24" fillId="0" borderId="28" xfId="0" applyFont="1" applyBorder="1" applyAlignment="1">
      <alignment horizontal="center" vertical="center"/>
    </xf>
    <xf numFmtId="170" fontId="25" fillId="0" borderId="0" xfId="0" applyNumberFormat="1" applyFont="1" applyAlignment="1">
      <alignment horizontal="center" vertical="center"/>
    </xf>
    <xf numFmtId="0" fontId="0" fillId="0" borderId="28" xfId="0" applyBorder="1"/>
    <xf numFmtId="170" fontId="25" fillId="0" borderId="28" xfId="0" applyNumberFormat="1" applyFont="1" applyBorder="1" applyAlignment="1">
      <alignment horizontal="center" vertical="center"/>
    </xf>
    <xf numFmtId="0" fontId="25" fillId="0" borderId="0" xfId="0" applyFont="1" applyAlignment="1">
      <alignment vertical="center"/>
    </xf>
    <xf numFmtId="0" fontId="25" fillId="0" borderId="28" xfId="0" applyFont="1" applyBorder="1" applyAlignment="1">
      <alignment vertical="center"/>
    </xf>
    <xf numFmtId="0" fontId="27" fillId="2" borderId="0" xfId="0" applyFont="1" applyFill="1"/>
    <xf numFmtId="0" fontId="27" fillId="2" borderId="0" xfId="0" applyFont="1" applyFill="1" applyAlignment="1">
      <alignment wrapText="1"/>
    </xf>
    <xf numFmtId="0" fontId="27" fillId="2" borderId="26" xfId="0" applyFont="1" applyFill="1" applyBorder="1"/>
    <xf numFmtId="0" fontId="27" fillId="0" borderId="26" xfId="0" applyFont="1" applyBorder="1" applyAlignment="1">
      <alignment horizontal="left" vertical="center" wrapText="1"/>
    </xf>
    <xf numFmtId="14" fontId="27" fillId="0" borderId="26" xfId="0" applyNumberFormat="1" applyFont="1" applyFill="1" applyBorder="1" applyAlignment="1">
      <alignment horizontal="center" vertical="center"/>
    </xf>
    <xf numFmtId="1" fontId="28" fillId="0" borderId="26" xfId="0" applyNumberFormat="1" applyFont="1" applyFill="1" applyBorder="1" applyAlignment="1">
      <alignment horizontal="center" vertical="center" wrapText="1"/>
    </xf>
    <xf numFmtId="0" fontId="30" fillId="0" borderId="26" xfId="0" applyFont="1" applyBorder="1" applyAlignment="1">
      <alignment horizontal="left" vertical="center" wrapText="1"/>
    </xf>
    <xf numFmtId="0" fontId="27" fillId="0" borderId="26" xfId="0" applyFont="1" applyFill="1" applyBorder="1" applyAlignment="1">
      <alignment horizontal="left" vertical="center" wrapText="1"/>
    </xf>
    <xf numFmtId="0" fontId="30" fillId="0" borderId="27" xfId="0" applyFont="1" applyFill="1" applyBorder="1" applyAlignment="1">
      <alignment horizontal="left" vertical="center"/>
    </xf>
    <xf numFmtId="0" fontId="30" fillId="0" borderId="26" xfId="0" applyFont="1" applyFill="1" applyBorder="1" applyAlignment="1">
      <alignment horizontal="left" vertical="center" wrapText="1"/>
    </xf>
    <xf numFmtId="0" fontId="30" fillId="0" borderId="29" xfId="0" applyFont="1" applyFill="1" applyBorder="1" applyAlignment="1">
      <alignment horizontal="left" vertical="center"/>
    </xf>
    <xf numFmtId="0" fontId="27" fillId="0" borderId="30" xfId="0" applyFont="1" applyBorder="1" applyAlignment="1">
      <alignment horizontal="left" vertical="center" wrapText="1"/>
    </xf>
    <xf numFmtId="171" fontId="26" fillId="0" borderId="26" xfId="0" applyNumberFormat="1" applyFont="1" applyFill="1" applyBorder="1" applyAlignment="1">
      <alignment horizontal="center" vertical="center"/>
    </xf>
    <xf numFmtId="0" fontId="29" fillId="7" borderId="33" xfId="0" applyFont="1" applyFill="1" applyBorder="1" applyAlignment="1">
      <alignment horizontal="center" vertical="center" wrapText="1"/>
    </xf>
    <xf numFmtId="0" fontId="29" fillId="7" borderId="34" xfId="0" applyFont="1" applyFill="1" applyBorder="1" applyAlignment="1">
      <alignment horizontal="center" vertical="center" wrapText="1"/>
    </xf>
    <xf numFmtId="0" fontId="29" fillId="7" borderId="35" xfId="0" applyFont="1" applyFill="1" applyBorder="1" applyAlignment="1">
      <alignment horizontal="center" vertical="center" wrapText="1"/>
    </xf>
    <xf numFmtId="14" fontId="27" fillId="0" borderId="30" xfId="0" applyNumberFormat="1" applyFont="1" applyFill="1" applyBorder="1" applyAlignment="1">
      <alignment horizontal="center" vertical="center"/>
    </xf>
    <xf numFmtId="1" fontId="28" fillId="0" borderId="30" xfId="0" applyNumberFormat="1" applyFont="1" applyFill="1" applyBorder="1" applyAlignment="1">
      <alignment horizontal="center" vertical="center" wrapText="1"/>
    </xf>
    <xf numFmtId="0" fontId="27" fillId="2" borderId="32" xfId="0" applyFont="1" applyFill="1" applyBorder="1"/>
    <xf numFmtId="0" fontId="27"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0" xfId="0" applyFont="1" applyFill="1" applyAlignment="1">
      <alignment horizontal="center" vertical="center"/>
    </xf>
    <xf numFmtId="14" fontId="26" fillId="0" borderId="26" xfId="0" applyNumberFormat="1" applyFont="1" applyFill="1" applyBorder="1" applyAlignment="1">
      <alignment horizontal="center" vertical="center"/>
    </xf>
    <xf numFmtId="1" fontId="28" fillId="0" borderId="32" xfId="0" applyNumberFormat="1" applyFont="1" applyFill="1" applyBorder="1" applyAlignment="1">
      <alignment horizontal="center" vertical="center" wrapText="1"/>
    </xf>
    <xf numFmtId="0" fontId="30" fillId="0" borderId="31" xfId="0" applyFont="1" applyFill="1" applyBorder="1" applyAlignment="1">
      <alignment horizontal="left" vertical="center"/>
    </xf>
    <xf numFmtId="0" fontId="27" fillId="0" borderId="32" xfId="0" applyFont="1" applyBorder="1" applyAlignment="1">
      <alignment horizontal="left" vertical="center" wrapText="1"/>
    </xf>
    <xf numFmtId="171" fontId="26" fillId="0" borderId="30" xfId="0" applyNumberFormat="1" applyFont="1" applyBorder="1" applyAlignment="1">
      <alignment horizontal="center" vertical="center"/>
    </xf>
    <xf numFmtId="14" fontId="26" fillId="0" borderId="30" xfId="0" applyNumberFormat="1" applyFont="1" applyBorder="1" applyAlignment="1">
      <alignment horizontal="center" vertical="center"/>
    </xf>
    <xf numFmtId="0" fontId="27" fillId="0" borderId="30" xfId="0" applyFont="1" applyBorder="1" applyAlignment="1">
      <alignment vertical="center" wrapText="1"/>
    </xf>
    <xf numFmtId="172" fontId="27" fillId="0" borderId="30" xfId="0" applyNumberFormat="1" applyFont="1" applyFill="1" applyBorder="1" applyAlignment="1">
      <alignment horizontal="right" vertical="center" wrapText="1"/>
    </xf>
    <xf numFmtId="0" fontId="27" fillId="0" borderId="36" xfId="0" applyFont="1" applyFill="1" applyBorder="1" applyAlignment="1">
      <alignment horizontal="left" vertical="center"/>
    </xf>
    <xf numFmtId="171" fontId="26" fillId="0" borderId="26" xfId="0" applyNumberFormat="1" applyFont="1" applyBorder="1" applyAlignment="1">
      <alignment horizontal="center" vertical="center"/>
    </xf>
    <xf numFmtId="0" fontId="27" fillId="0" borderId="26" xfId="0" applyFont="1" applyBorder="1" applyAlignment="1">
      <alignment vertical="center" wrapText="1"/>
    </xf>
    <xf numFmtId="172" fontId="27" fillId="0" borderId="26" xfId="0" applyNumberFormat="1" applyFont="1" applyFill="1" applyBorder="1" applyAlignment="1">
      <alignment horizontal="right" vertical="center" wrapText="1"/>
    </xf>
    <xf numFmtId="0" fontId="27" fillId="0" borderId="37" xfId="0" applyFont="1" applyFill="1" applyBorder="1" applyAlignment="1">
      <alignment horizontal="left" vertical="center"/>
    </xf>
    <xf numFmtId="14" fontId="26" fillId="0" borderId="26" xfId="0" applyNumberFormat="1" applyFont="1" applyBorder="1" applyAlignment="1">
      <alignment horizontal="center" vertical="center"/>
    </xf>
    <xf numFmtId="0" fontId="27" fillId="0" borderId="26" xfId="0" applyFont="1" applyFill="1" applyBorder="1" applyAlignment="1">
      <alignment vertical="center" wrapText="1"/>
    </xf>
    <xf numFmtId="0" fontId="27" fillId="0" borderId="37" xfId="0" applyFont="1" applyFill="1" applyBorder="1" applyAlignment="1">
      <alignment horizontal="left" vertical="center" wrapText="1"/>
    </xf>
    <xf numFmtId="171" fontId="26" fillId="0" borderId="32" xfId="0" applyNumberFormat="1" applyFont="1" applyFill="1" applyBorder="1" applyAlignment="1">
      <alignment horizontal="center" vertical="center"/>
    </xf>
    <xf numFmtId="14" fontId="26" fillId="0" borderId="32" xfId="0" applyNumberFormat="1" applyFont="1" applyFill="1" applyBorder="1" applyAlignment="1">
      <alignment horizontal="center" vertical="center"/>
    </xf>
    <xf numFmtId="0" fontId="27" fillId="0" borderId="32" xfId="0" applyFont="1" applyBorder="1" applyAlignment="1">
      <alignment vertical="center" wrapText="1"/>
    </xf>
    <xf numFmtId="172" fontId="27" fillId="0" borderId="32" xfId="0" applyNumberFormat="1" applyFont="1" applyFill="1" applyBorder="1" applyAlignment="1">
      <alignment horizontal="right" vertical="center" wrapText="1"/>
    </xf>
    <xf numFmtId="0" fontId="27" fillId="0" borderId="38" xfId="0" applyFont="1" applyFill="1" applyBorder="1" applyAlignment="1">
      <alignment horizontal="left" vertical="center" wrapText="1"/>
    </xf>
    <xf numFmtId="14" fontId="31" fillId="0" borderId="26" xfId="0" applyNumberFormat="1" applyFont="1" applyFill="1" applyBorder="1" applyAlignment="1">
      <alignment horizontal="center" vertical="center"/>
    </xf>
    <xf numFmtId="0" fontId="32" fillId="0" borderId="37" xfId="0" applyFont="1" applyFill="1" applyBorder="1" applyAlignment="1">
      <alignment horizontal="left" vertical="center"/>
    </xf>
    <xf numFmtId="0" fontId="11" fillId="2" borderId="3" xfId="5" applyFont="1" applyFill="1" applyBorder="1" applyAlignment="1">
      <alignment horizontal="center" vertical="center" wrapText="1"/>
    </xf>
    <xf numFmtId="0" fontId="11" fillId="2" borderId="3" xfId="5" applyFont="1" applyFill="1" applyBorder="1" applyAlignment="1">
      <alignment horizontal="center" vertical="center"/>
    </xf>
    <xf numFmtId="0" fontId="11" fillId="2" borderId="0" xfId="5" applyFont="1" applyFill="1" applyBorder="1" applyAlignment="1">
      <alignment horizontal="center" vertical="center"/>
    </xf>
    <xf numFmtId="0" fontId="11"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5" fillId="7" borderId="1"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15" fillId="7" borderId="7" xfId="0" applyFont="1" applyFill="1" applyBorder="1" applyAlignment="1">
      <alignment horizontal="justify" vertical="center" wrapText="1"/>
    </xf>
    <xf numFmtId="0" fontId="15"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4" fillId="2" borderId="1" xfId="5" applyFont="1" applyFill="1" applyBorder="1" applyAlignment="1">
      <alignment horizontal="left" vertical="top" wrapText="1"/>
    </xf>
    <xf numFmtId="0" fontId="15" fillId="7" borderId="1" xfId="5" applyFont="1" applyFill="1" applyBorder="1" applyAlignment="1">
      <alignment horizontal="center" vertical="center" wrapText="1"/>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4" fillId="2" borderId="1" xfId="4" applyFont="1" applyFill="1" applyBorder="1" applyAlignment="1" applyProtection="1">
      <alignment horizontal="center" vertical="center" wrapText="1"/>
      <protection locked="0"/>
    </xf>
    <xf numFmtId="0" fontId="17" fillId="2" borderId="9" xfId="4" applyFont="1" applyFill="1" applyBorder="1" applyAlignment="1" applyProtection="1">
      <alignment horizontal="right"/>
      <protection locked="0"/>
    </xf>
    <xf numFmtId="0" fontId="17" fillId="2" borderId="0" xfId="4" applyFont="1" applyFill="1" applyBorder="1" applyAlignment="1" applyProtection="1">
      <alignment horizontal="right"/>
      <protection locked="0"/>
    </xf>
    <xf numFmtId="0" fontId="10" fillId="7" borderId="18" xfId="4" applyFont="1" applyFill="1" applyBorder="1" applyAlignment="1" applyProtection="1">
      <alignment horizontal="center"/>
      <protection locked="0"/>
    </xf>
    <xf numFmtId="0" fontId="10" fillId="7" borderId="19" xfId="4" applyFont="1" applyFill="1" applyBorder="1" applyAlignment="1" applyProtection="1">
      <alignment horizontal="center"/>
      <protection locked="0"/>
    </xf>
    <xf numFmtId="0" fontId="10" fillId="7" borderId="20" xfId="4" applyFont="1" applyFill="1" applyBorder="1" applyAlignment="1" applyProtection="1">
      <alignment horizontal="center"/>
      <protection locked="0"/>
    </xf>
    <xf numFmtId="0" fontId="20" fillId="2" borderId="2" xfId="4" applyFont="1" applyFill="1" applyBorder="1" applyAlignment="1" applyProtection="1">
      <alignment vertical="top" wrapText="1"/>
      <protection locked="0"/>
    </xf>
    <xf numFmtId="0" fontId="20" fillId="2" borderId="3" xfId="4" applyFont="1" applyFill="1" applyBorder="1" applyAlignment="1" applyProtection="1">
      <alignment vertical="top" wrapText="1"/>
      <protection locked="0"/>
    </xf>
    <xf numFmtId="0" fontId="20" fillId="2" borderId="4" xfId="4" applyFont="1" applyFill="1" applyBorder="1" applyAlignment="1" applyProtection="1">
      <alignment vertical="top" wrapText="1"/>
      <protection locked="0"/>
    </xf>
    <xf numFmtId="0" fontId="18" fillId="2" borderId="9" xfId="4" applyFont="1" applyFill="1" applyBorder="1" applyAlignment="1">
      <alignment vertical="top" wrapText="1"/>
    </xf>
    <xf numFmtId="0" fontId="18" fillId="2" borderId="0" xfId="4" applyFont="1" applyFill="1" applyBorder="1" applyAlignment="1">
      <alignment vertical="top" wrapText="1"/>
    </xf>
    <xf numFmtId="0" fontId="18" fillId="2" borderId="10" xfId="4" applyFont="1" applyFill="1" applyBorder="1" applyAlignment="1">
      <alignment vertical="top" wrapText="1"/>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5" fillId="7" borderId="15" xfId="4" applyFont="1" applyFill="1" applyBorder="1" applyAlignment="1">
      <alignment horizontal="left" vertical="center" wrapText="1"/>
    </xf>
    <xf numFmtId="0" fontId="15" fillId="7" borderId="16" xfId="4" applyFont="1" applyFill="1" applyBorder="1" applyAlignment="1">
      <alignment horizontal="left" vertical="center" wrapText="1"/>
    </xf>
    <xf numFmtId="0" fontId="15" fillId="7" borderId="16" xfId="4" applyFont="1" applyFill="1" applyBorder="1" applyAlignment="1" applyProtection="1">
      <alignment horizontal="center" vertical="center"/>
      <protection locked="0"/>
    </xf>
    <xf numFmtId="9" fontId="4" fillId="2" borderId="1"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4" fillId="0" borderId="0" xfId="4" applyFont="1" applyAlignment="1" applyProtection="1">
      <alignment horizontal="center"/>
      <protection locked="0"/>
    </xf>
    <xf numFmtId="0" fontId="15" fillId="7" borderId="12" xfId="4" applyFont="1" applyFill="1" applyBorder="1" applyAlignment="1">
      <alignment horizontal="left" vertical="center" wrapText="1"/>
    </xf>
    <xf numFmtId="0" fontId="15" fillId="7" borderId="13" xfId="4" applyFont="1" applyFill="1" applyBorder="1" applyAlignment="1">
      <alignment horizontal="left" vertical="center" wrapText="1"/>
    </xf>
    <xf numFmtId="0" fontId="15" fillId="7" borderId="13" xfId="4" applyFont="1" applyFill="1" applyBorder="1" applyAlignment="1" applyProtection="1">
      <alignment horizontal="center" vertical="center"/>
      <protection locked="0"/>
    </xf>
    <xf numFmtId="0" fontId="9" fillId="0" borderId="3" xfId="4" applyFont="1" applyBorder="1" applyAlignment="1" applyProtection="1">
      <alignment horizontal="center" vertical="center" wrapText="1"/>
      <protection locked="0"/>
    </xf>
    <xf numFmtId="0" fontId="9" fillId="0" borderId="3" xfId="4" applyFont="1" applyBorder="1" applyAlignment="1" applyProtection="1">
      <alignment horizontal="center" vertical="center"/>
      <protection locked="0"/>
    </xf>
    <xf numFmtId="0" fontId="9" fillId="0" borderId="0"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0" fontId="28" fillId="2"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25" xfId="0" applyFont="1" applyFill="1" applyBorder="1" applyAlignment="1">
      <alignment horizontal="center" vertical="center" wrapText="1"/>
    </xf>
    <xf numFmtId="9" fontId="33" fillId="8" borderId="1" xfId="12" applyFont="1" applyFill="1" applyBorder="1" applyAlignment="1" applyProtection="1">
      <alignment horizontal="center" vertical="center" wrapText="1"/>
      <protection locked="0"/>
    </xf>
  </cellXfs>
  <cellStyles count="14">
    <cellStyle name="Euro" xfId="2"/>
    <cellStyle name="Millares 2" xfId="1"/>
    <cellStyle name="Millares 3" xfId="7"/>
    <cellStyle name="Millares_Prueba formato indicadores con mensaje automático" xfId="6"/>
    <cellStyle name="Moneda 2" xfId="3"/>
    <cellStyle name="Moneda 4" xfId="11"/>
    <cellStyle name="Normal" xfId="0" builtinId="0"/>
    <cellStyle name="Normal 2" xfId="4"/>
    <cellStyle name="Normal 2 10" xfId="9"/>
    <cellStyle name="Normal 2 10 2" xfId="10"/>
    <cellStyle name="Normal 24 2" xfId="13"/>
    <cellStyle name="Normal 3" xfId="5"/>
    <cellStyle name="Porcentaje" xfId="12" builtinId="5"/>
    <cellStyle name="Porcentual 2" xfId="8"/>
  </cellStyles>
  <dxfs count="23">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66FF33"/>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c:v>0.5</c:v>
                </c:pt>
                <c:pt idx="5">
                  <c:v>1</c:v>
                </c:pt>
                <c:pt idx="6">
                  <c:v>0.91666666666666663</c:v>
                </c:pt>
                <c:pt idx="7">
                  <c:v>1</c:v>
                </c:pt>
                <c:pt idx="8">
                  <c:v>0.75</c:v>
                </c:pt>
                <c:pt idx="9">
                  <c:v>1</c:v>
                </c:pt>
              </c:numCache>
            </c:numRef>
          </c:val>
          <c:smooth val="0"/>
          <c:extLst xmlns:c16r2="http://schemas.microsoft.com/office/drawing/2015/06/chart">
            <c:ext xmlns:c16="http://schemas.microsoft.com/office/drawing/2014/chart" uri="{C3380CC4-5D6E-409C-BE32-E72D297353CC}">
              <c16:uniqueId val="{00000000-2B7A-4165-902B-5CC81071D530}"/>
            </c:ext>
          </c:extLst>
        </c:ser>
        <c:ser>
          <c:idx val="1"/>
          <c:order val="1"/>
          <c:tx>
            <c:strRef>
              <c:f>'Ficha medición indicador'!$D$22</c:f>
              <c:strCache>
                <c:ptCount val="1"/>
                <c:pt idx="0">
                  <c:v>Meta</c:v>
                </c:pt>
              </c:strCache>
            </c:strRef>
          </c:tx>
          <c:spPr>
            <a:ln>
              <a:solidFill>
                <a:srgbClr val="92D050"/>
              </a:solidFill>
            </a:ln>
          </c:spPr>
          <c:marker>
            <c:spPr>
              <a:ln>
                <a:solidFill>
                  <a:srgbClr val="92D050"/>
                </a:solidFill>
              </a:ln>
            </c:spPr>
          </c:marker>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c:v>0.8</c:v>
                </c:pt>
                <c:pt idx="5">
                  <c:v>0.8</c:v>
                </c:pt>
                <c:pt idx="6">
                  <c:v>0.8</c:v>
                </c:pt>
                <c:pt idx="7">
                  <c:v>0.8</c:v>
                </c:pt>
                <c:pt idx="8">
                  <c:v>0.8</c:v>
                </c:pt>
                <c:pt idx="9">
                  <c:v>0.8</c:v>
                </c:pt>
              </c:numCache>
            </c:numRef>
          </c:val>
          <c:smooth val="0"/>
          <c:extLst xmlns:c16r2="http://schemas.microsoft.com/office/drawing/2015/06/chart">
            <c:ext xmlns:c16="http://schemas.microsoft.com/office/drawing/2014/chart" uri="{C3380CC4-5D6E-409C-BE32-E72D297353CC}">
              <c16:uniqueId val="{00000001-2B7A-4165-902B-5CC81071D530}"/>
            </c:ext>
          </c:extLst>
        </c:ser>
        <c:dLbls>
          <c:showLegendKey val="0"/>
          <c:showVal val="0"/>
          <c:showCatName val="0"/>
          <c:showSerName val="0"/>
          <c:showPercent val="0"/>
          <c:showBubbleSize val="0"/>
        </c:dLbls>
        <c:marker val="1"/>
        <c:smooth val="0"/>
        <c:axId val="-443379792"/>
        <c:axId val="-443385776"/>
      </c:lineChart>
      <c:catAx>
        <c:axId val="-443379792"/>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443385776"/>
        <c:crosses val="autoZero"/>
        <c:auto val="1"/>
        <c:lblAlgn val="ctr"/>
        <c:lblOffset val="100"/>
        <c:tickLblSkip val="1"/>
        <c:tickMarkSkip val="1"/>
        <c:noMultiLvlLbl val="0"/>
      </c:catAx>
      <c:valAx>
        <c:axId val="-443385776"/>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443379792"/>
        <c:crosses val="autoZero"/>
        <c:crossBetween val="between"/>
      </c:valAx>
      <c:spPr>
        <a:ln>
          <a:solidFill>
            <a:srgbClr val="92D050"/>
          </a:solidFill>
        </a:ln>
      </c:spPr>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130629</xdr:colOff>
      <xdr:row>1</xdr:row>
      <xdr:rowOff>136071</xdr:rowOff>
    </xdr:from>
    <xdr:to>
      <xdr:col>2</xdr:col>
      <xdr:colOff>464004</xdr:colOff>
      <xdr:row>3</xdr:row>
      <xdr:rowOff>83682</xdr:rowOff>
    </xdr:to>
    <xdr:pic>
      <xdr:nvPicPr>
        <xdr:cNvPr id="2" name="Imagen 1" descr="http://fontur.com.co/aym_image/aym_logo/aym_logo_fontur.png">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558" y="312964"/>
          <a:ext cx="1381125" cy="32861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31" t="s">
        <v>80</v>
      </c>
      <c r="D2" s="132"/>
      <c r="E2" s="14"/>
    </row>
    <row r="3" spans="2:5" s="4" customFormat="1" ht="23.25" customHeight="1" x14ac:dyDescent="0.2">
      <c r="B3" s="5"/>
      <c r="C3" s="133"/>
      <c r="D3" s="133"/>
      <c r="E3" s="1"/>
    </row>
    <row r="4" spans="2:5" s="6" customFormat="1" ht="23.25" customHeight="1" x14ac:dyDescent="0.2">
      <c r="B4" s="7"/>
      <c r="C4" s="134"/>
      <c r="D4" s="134"/>
      <c r="E4" s="15"/>
    </row>
    <row r="5" spans="2:5" s="8" customFormat="1" ht="70.5" customHeight="1" x14ac:dyDescent="0.2">
      <c r="B5" s="136" t="s">
        <v>65</v>
      </c>
      <c r="C5" s="137"/>
      <c r="D5" s="138" t="s">
        <v>66</v>
      </c>
      <c r="E5" s="139"/>
    </row>
    <row r="6" spans="2:5" s="9" customFormat="1" x14ac:dyDescent="0.2">
      <c r="B6" s="10" t="s">
        <v>0</v>
      </c>
      <c r="C6" s="140" t="s">
        <v>72</v>
      </c>
      <c r="D6" s="141"/>
      <c r="E6" s="141"/>
    </row>
    <row r="7" spans="2:5" s="9" customFormat="1" ht="23.25" customHeight="1" x14ac:dyDescent="0.2">
      <c r="B7" s="10" t="s">
        <v>1</v>
      </c>
      <c r="C7" s="142" t="s">
        <v>73</v>
      </c>
      <c r="D7" s="142"/>
      <c r="E7" s="142"/>
    </row>
    <row r="8" spans="2:5" s="9" customFormat="1" ht="23.25" customHeight="1" x14ac:dyDescent="0.2">
      <c r="B8" s="10" t="s">
        <v>50</v>
      </c>
      <c r="C8" s="11" t="s">
        <v>74</v>
      </c>
      <c r="D8" s="10" t="s">
        <v>2</v>
      </c>
      <c r="E8" s="11" t="s">
        <v>51</v>
      </c>
    </row>
    <row r="9" spans="2:5" s="9" customFormat="1" x14ac:dyDescent="0.2">
      <c r="B9" s="10" t="s">
        <v>46</v>
      </c>
      <c r="C9" s="12" t="s">
        <v>75</v>
      </c>
      <c r="D9" s="10" t="s">
        <v>3</v>
      </c>
      <c r="E9" s="11" t="s">
        <v>64</v>
      </c>
    </row>
    <row r="10" spans="2:5" s="9" customFormat="1" ht="23.25" customHeight="1" x14ac:dyDescent="0.2">
      <c r="B10" s="10" t="s">
        <v>47</v>
      </c>
      <c r="C10" s="11" t="s">
        <v>71</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43" t="s">
        <v>7</v>
      </c>
      <c r="C13" s="143"/>
      <c r="D13" s="143"/>
      <c r="E13" s="143"/>
    </row>
    <row r="14" spans="2:5" s="9" customFormat="1" x14ac:dyDescent="0.2">
      <c r="B14" s="10" t="s">
        <v>45</v>
      </c>
      <c r="C14" s="140" t="s">
        <v>58</v>
      </c>
      <c r="D14" s="140"/>
      <c r="E14" s="140"/>
    </row>
    <row r="15" spans="2:5" s="9" customFormat="1" ht="25.5" x14ac:dyDescent="0.2">
      <c r="B15" s="10" t="s">
        <v>49</v>
      </c>
      <c r="C15" s="140" t="s">
        <v>67</v>
      </c>
      <c r="D15" s="140"/>
      <c r="E15" s="140"/>
    </row>
    <row r="16" spans="2:5" s="9" customFormat="1" x14ac:dyDescent="0.2">
      <c r="B16" s="10" t="s">
        <v>8</v>
      </c>
      <c r="C16" s="135" t="s">
        <v>76</v>
      </c>
      <c r="D16" s="135"/>
      <c r="E16" s="135"/>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zoomScale="70" zoomScaleNormal="70" zoomScaleSheetLayoutView="50" zoomScalePageLayoutView="75" workbookViewId="0">
      <selection activeCell="I9" sqref="I9:I10"/>
    </sheetView>
  </sheetViews>
  <sheetFormatPr baseColWidth="10" defaultColWidth="11.42578125" defaultRowHeight="12.75" x14ac:dyDescent="0.2"/>
  <cols>
    <col min="1" max="1" width="11.42578125" style="16"/>
    <col min="2" max="2" width="30.85546875" style="16" customWidth="1"/>
    <col min="3" max="3" width="20.7109375" style="16" customWidth="1"/>
    <col min="4" max="4" width="24.42578125" style="16" customWidth="1"/>
    <col min="5" max="5" width="4.14062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customWidth="1"/>
    <col min="13" max="13" width="11.42578125" style="16" customWidth="1"/>
    <col min="14" max="16384" width="11.42578125" style="16"/>
  </cols>
  <sheetData>
    <row r="2" spans="2:13" s="18" customFormat="1" x14ac:dyDescent="0.2">
      <c r="B2" s="169"/>
      <c r="C2" s="169"/>
      <c r="D2" s="169"/>
      <c r="E2" s="169"/>
      <c r="F2" s="169"/>
      <c r="G2" s="169"/>
      <c r="H2" s="169"/>
      <c r="I2" s="169"/>
      <c r="J2" s="169"/>
      <c r="K2" s="19"/>
      <c r="L2" s="18" t="s">
        <v>43</v>
      </c>
      <c r="M2" s="19"/>
    </row>
    <row r="3" spans="2:13" s="18" customFormat="1" x14ac:dyDescent="0.2">
      <c r="B3" s="170"/>
      <c r="C3" s="170"/>
      <c r="D3" s="170"/>
      <c r="E3" s="170"/>
      <c r="F3" s="170"/>
      <c r="G3" s="170"/>
      <c r="H3" s="170"/>
      <c r="I3" s="170"/>
      <c r="J3" s="170"/>
      <c r="K3" s="19"/>
      <c r="L3" s="19" t="s">
        <v>42</v>
      </c>
      <c r="M3" s="19"/>
    </row>
    <row r="4" spans="2:13" s="18" customFormat="1" ht="23.25" customHeight="1" x14ac:dyDescent="0.2">
      <c r="B4" s="20"/>
      <c r="C4" s="21"/>
      <c r="D4" s="174" t="s">
        <v>80</v>
      </c>
      <c r="E4" s="175"/>
      <c r="F4" s="175"/>
      <c r="G4" s="175"/>
      <c r="H4" s="175"/>
      <c r="I4" s="175"/>
      <c r="J4" s="45"/>
      <c r="K4" s="19"/>
      <c r="L4" s="19" t="s">
        <v>41</v>
      </c>
      <c r="M4" s="19"/>
    </row>
    <row r="5" spans="2:13" s="18" customFormat="1" ht="23.25" customHeight="1" x14ac:dyDescent="0.2">
      <c r="B5" s="22"/>
      <c r="C5" s="23"/>
      <c r="D5" s="176"/>
      <c r="E5" s="176"/>
      <c r="F5" s="176"/>
      <c r="G5" s="176"/>
      <c r="H5" s="176"/>
      <c r="I5" s="176"/>
      <c r="J5" s="47"/>
      <c r="K5" s="19"/>
      <c r="L5" s="19" t="s">
        <v>40</v>
      </c>
      <c r="M5" s="19"/>
    </row>
    <row r="6" spans="2:13" s="31" customFormat="1" ht="23.25" customHeight="1" x14ac:dyDescent="0.2">
      <c r="B6" s="41"/>
      <c r="C6" s="42"/>
      <c r="D6" s="177"/>
      <c r="E6" s="177"/>
      <c r="F6" s="177"/>
      <c r="G6" s="177"/>
      <c r="H6" s="177"/>
      <c r="I6" s="177"/>
      <c r="J6" s="46"/>
      <c r="K6" s="30"/>
      <c r="L6" s="30" t="s">
        <v>32</v>
      </c>
    </row>
    <row r="7" spans="2:13" s="43" customFormat="1" ht="20.25" customHeight="1" x14ac:dyDescent="0.2">
      <c r="B7" s="171" t="s">
        <v>68</v>
      </c>
      <c r="C7" s="172"/>
      <c r="D7" s="172"/>
      <c r="E7" s="53"/>
      <c r="F7" s="173" t="s">
        <v>9</v>
      </c>
      <c r="G7" s="173"/>
      <c r="H7" s="173"/>
      <c r="I7" s="54" t="s">
        <v>10</v>
      </c>
      <c r="J7" s="55" t="s">
        <v>210</v>
      </c>
      <c r="K7" s="44"/>
      <c r="L7" s="27" t="s">
        <v>39</v>
      </c>
    </row>
    <row r="8" spans="2:13" s="25" customFormat="1" ht="28.5" customHeight="1" x14ac:dyDescent="0.2">
      <c r="B8" s="165" t="s">
        <v>11</v>
      </c>
      <c r="C8" s="166"/>
      <c r="D8" s="166"/>
      <c r="E8" s="56"/>
      <c r="F8" s="167" t="s">
        <v>12</v>
      </c>
      <c r="G8" s="167"/>
      <c r="H8" s="56" t="s">
        <v>13</v>
      </c>
      <c r="I8" s="56" t="s">
        <v>57</v>
      </c>
      <c r="J8" s="57" t="s">
        <v>14</v>
      </c>
      <c r="K8" s="26"/>
      <c r="L8" s="26"/>
    </row>
    <row r="9" spans="2:13" s="25" customFormat="1" ht="20.100000000000001" customHeight="1" x14ac:dyDescent="0.2">
      <c r="B9" s="148" t="s">
        <v>77</v>
      </c>
      <c r="C9" s="148"/>
      <c r="D9" s="148"/>
      <c r="E9" s="51"/>
      <c r="F9" s="148" t="str">
        <f>+'Ficha tecnica de indicador'!C8</f>
        <v>(Número de Proyectos evaluados  / Número de Proyectos formulados Fontur)*100</v>
      </c>
      <c r="G9" s="148"/>
      <c r="H9" s="168">
        <v>0.8</v>
      </c>
      <c r="I9" s="184">
        <f>40/48</f>
        <v>0.83333333333333337</v>
      </c>
      <c r="J9" s="148" t="s">
        <v>71</v>
      </c>
      <c r="K9" s="26"/>
      <c r="L9" s="27"/>
    </row>
    <row r="10" spans="2:13" s="28" customFormat="1" ht="36.75" customHeight="1" x14ac:dyDescent="0.2">
      <c r="B10" s="148"/>
      <c r="C10" s="148"/>
      <c r="D10" s="148"/>
      <c r="E10" s="52"/>
      <c r="F10" s="148"/>
      <c r="G10" s="148"/>
      <c r="H10" s="168"/>
      <c r="I10" s="184"/>
      <c r="J10" s="148"/>
      <c r="K10" s="29"/>
      <c r="L10" s="30"/>
      <c r="M10" s="30"/>
    </row>
    <row r="11" spans="2:13" s="28" customFormat="1" x14ac:dyDescent="0.2">
      <c r="B11" s="63"/>
      <c r="C11" s="64"/>
      <c r="D11" s="64"/>
      <c r="E11" s="64"/>
      <c r="F11" s="64"/>
      <c r="G11" s="64"/>
      <c r="H11" s="64"/>
      <c r="I11" s="64"/>
      <c r="J11" s="65"/>
      <c r="K11" s="29"/>
      <c r="L11" s="31"/>
      <c r="M11" s="30"/>
    </row>
    <row r="12" spans="2:13" s="28" customFormat="1" hidden="1" x14ac:dyDescent="0.2">
      <c r="B12" s="66"/>
      <c r="C12" s="32"/>
      <c r="D12" s="32"/>
      <c r="E12" s="32"/>
      <c r="F12" s="32"/>
      <c r="G12" s="32"/>
      <c r="H12" s="32"/>
      <c r="I12" s="32"/>
      <c r="J12" s="67"/>
      <c r="K12" s="29"/>
      <c r="L12" s="31"/>
      <c r="M12" s="30"/>
    </row>
    <row r="13" spans="2:13" s="28" customFormat="1" ht="23.25" hidden="1" customHeight="1" x14ac:dyDescent="0.2">
      <c r="B13" s="66"/>
      <c r="C13" s="32"/>
      <c r="D13" s="32"/>
      <c r="E13" s="32"/>
      <c r="F13" s="32"/>
      <c r="G13" s="32"/>
      <c r="H13" s="32"/>
      <c r="I13" s="32"/>
      <c r="J13" s="67"/>
      <c r="K13" s="29"/>
      <c r="L13" s="31"/>
      <c r="M13" s="30"/>
    </row>
    <row r="14" spans="2:13" s="28" customFormat="1" ht="23.25" hidden="1" customHeight="1" x14ac:dyDescent="0.2">
      <c r="B14" s="66"/>
      <c r="C14" s="32"/>
      <c r="D14" s="32"/>
      <c r="E14" s="32"/>
      <c r="F14" s="32"/>
      <c r="G14" s="32"/>
      <c r="H14" s="32"/>
      <c r="I14" s="32"/>
      <c r="J14" s="67"/>
      <c r="K14" s="29"/>
      <c r="L14" s="31"/>
      <c r="M14" s="30"/>
    </row>
    <row r="15" spans="2:13" s="28" customFormat="1" ht="23.25" hidden="1" customHeight="1" x14ac:dyDescent="0.2">
      <c r="B15" s="66"/>
      <c r="C15" s="32"/>
      <c r="D15" s="32"/>
      <c r="E15" s="32"/>
      <c r="F15" s="32"/>
      <c r="G15" s="32"/>
      <c r="H15" s="32"/>
      <c r="I15" s="32"/>
      <c r="J15" s="67"/>
      <c r="K15" s="29"/>
      <c r="L15" s="31"/>
      <c r="M15" s="30"/>
    </row>
    <row r="16" spans="2:13" s="28" customFormat="1" hidden="1" x14ac:dyDescent="0.2">
      <c r="B16" s="66"/>
      <c r="C16" s="32"/>
      <c r="D16" s="32"/>
      <c r="E16" s="32"/>
      <c r="F16" s="32"/>
      <c r="G16" s="32"/>
      <c r="H16" s="32"/>
      <c r="I16" s="32"/>
      <c r="J16" s="67"/>
      <c r="K16" s="29"/>
      <c r="L16" s="31"/>
      <c r="M16" s="30"/>
    </row>
    <row r="17" spans="2:13" s="28" customFormat="1" hidden="1" x14ac:dyDescent="0.2">
      <c r="B17" s="66"/>
      <c r="C17" s="32"/>
      <c r="D17" s="32"/>
      <c r="E17" s="32"/>
      <c r="F17" s="32"/>
      <c r="G17" s="32"/>
      <c r="H17" s="32"/>
      <c r="I17" s="32"/>
      <c r="J17" s="67"/>
      <c r="K17" s="29"/>
      <c r="L17" s="31"/>
      <c r="M17" s="30"/>
    </row>
    <row r="18" spans="2:13" s="28" customFormat="1" hidden="1" x14ac:dyDescent="0.2">
      <c r="B18" s="66"/>
      <c r="C18" s="32"/>
      <c r="D18" s="32"/>
      <c r="E18" s="32"/>
      <c r="F18" s="32"/>
      <c r="G18" s="32"/>
      <c r="H18" s="32"/>
      <c r="I18" s="32"/>
      <c r="J18" s="67"/>
      <c r="K18" s="29"/>
      <c r="L18" s="31"/>
      <c r="M18" s="30"/>
    </row>
    <row r="19" spans="2:13" s="28" customFormat="1" hidden="1" x14ac:dyDescent="0.2">
      <c r="B19" s="66"/>
      <c r="C19" s="32"/>
      <c r="D19" s="32"/>
      <c r="E19" s="32"/>
      <c r="F19" s="32"/>
      <c r="G19" s="32"/>
      <c r="H19" s="32"/>
      <c r="I19" s="32"/>
      <c r="J19" s="67"/>
      <c r="K19" s="29"/>
      <c r="L19" s="29"/>
    </row>
    <row r="20" spans="2:13" s="28" customFormat="1" x14ac:dyDescent="0.2">
      <c r="B20" s="149" t="s">
        <v>55</v>
      </c>
      <c r="C20" s="150"/>
      <c r="D20" s="32" t="s">
        <v>56</v>
      </c>
      <c r="E20" s="32"/>
      <c r="F20" s="33" t="s">
        <v>15</v>
      </c>
      <c r="G20" s="32"/>
      <c r="H20" s="32"/>
      <c r="I20" s="32"/>
      <c r="J20" s="67"/>
      <c r="K20" s="29"/>
      <c r="L20" s="29"/>
    </row>
    <row r="21" spans="2:13" s="28" customFormat="1" x14ac:dyDescent="0.2">
      <c r="B21" s="66"/>
      <c r="C21" s="32"/>
      <c r="D21" s="32"/>
      <c r="E21" s="32"/>
      <c r="F21" s="32"/>
      <c r="G21" s="32"/>
      <c r="H21" s="32"/>
      <c r="I21" s="32"/>
      <c r="J21" s="67"/>
      <c r="K21" s="29"/>
      <c r="L21" s="29"/>
    </row>
    <row r="22" spans="2:13" s="28" customFormat="1" x14ac:dyDescent="0.2">
      <c r="B22" s="50" t="s">
        <v>16</v>
      </c>
      <c r="C22" s="50" t="s">
        <v>17</v>
      </c>
      <c r="D22" s="50" t="s">
        <v>13</v>
      </c>
      <c r="E22" s="34"/>
      <c r="F22" s="34"/>
      <c r="G22" s="34"/>
      <c r="H22" s="32"/>
      <c r="I22" s="32"/>
      <c r="J22" s="67"/>
      <c r="K22" s="29"/>
      <c r="L22" s="29"/>
    </row>
    <row r="23" spans="2:13" s="28" customFormat="1" x14ac:dyDescent="0.2">
      <c r="B23" s="49" t="s">
        <v>18</v>
      </c>
      <c r="C23" s="75"/>
      <c r="D23" s="74"/>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69"/>
      <c r="K23" s="29"/>
      <c r="L23" s="37" t="e">
        <f>+C23/D23</f>
        <v>#DIV/0!</v>
      </c>
    </row>
    <row r="24" spans="2:13" s="28" customFormat="1" x14ac:dyDescent="0.2">
      <c r="B24" s="49" t="s">
        <v>19</v>
      </c>
      <c r="C24" s="76"/>
      <c r="D24" s="74"/>
      <c r="E24" s="48" t="e">
        <f t="shared" ref="E24:E28" si="0">+C24/D24</f>
        <v>#DIV/0!</v>
      </c>
      <c r="F24" s="39" t="str">
        <f t="shared" ref="F24:F34" si="1">+IF(D24=0,$L$7,IF(E24=0,$L$6,IF($D$20="mayor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69"/>
      <c r="K24" s="29"/>
      <c r="L24" s="37" t="e">
        <f t="shared" ref="L24:L34" si="2">+C24/D24</f>
        <v>#DIV/0!</v>
      </c>
    </row>
    <row r="25" spans="2:13" s="28" customFormat="1" x14ac:dyDescent="0.2">
      <c r="B25" s="49" t="s">
        <v>20</v>
      </c>
      <c r="C25" s="77"/>
      <c r="D25" s="74"/>
      <c r="E25" s="48" t="e">
        <f t="shared" si="0"/>
        <v>#DIV/0!</v>
      </c>
      <c r="F25" s="39" t="str">
        <f t="shared" si="1"/>
        <v>La meta es 0, especifique en el ANALISIS DE DATOS el resultado de la medición con respecto a la meta programada</v>
      </c>
      <c r="G25" s="36"/>
      <c r="H25" s="36"/>
      <c r="I25" s="36"/>
      <c r="J25" s="69"/>
      <c r="K25" s="29"/>
      <c r="L25" s="37" t="e">
        <f t="shared" si="2"/>
        <v>#DIV/0!</v>
      </c>
    </row>
    <row r="26" spans="2:13" s="28" customFormat="1" x14ac:dyDescent="0.2">
      <c r="B26" s="49" t="s">
        <v>21</v>
      </c>
      <c r="C26" s="77"/>
      <c r="D26" s="74"/>
      <c r="E26" s="48" t="e">
        <f t="shared" si="0"/>
        <v>#DIV/0!</v>
      </c>
      <c r="F26" s="39" t="str">
        <f t="shared" si="1"/>
        <v>La meta es 0, especifique en el ANALISIS DE DATOS el resultado de la medición con respecto a la meta programada</v>
      </c>
      <c r="G26" s="36"/>
      <c r="H26" s="36"/>
      <c r="I26" s="36"/>
      <c r="J26" s="69"/>
      <c r="K26" s="29"/>
      <c r="L26" s="37" t="e">
        <f t="shared" si="2"/>
        <v>#DIV/0!</v>
      </c>
    </row>
    <row r="27" spans="2:13" s="28" customFormat="1" x14ac:dyDescent="0.2">
      <c r="B27" s="49" t="s">
        <v>22</v>
      </c>
      <c r="C27" s="78">
        <f>1/2</f>
        <v>0.5</v>
      </c>
      <c r="D27" s="74">
        <v>0.8</v>
      </c>
      <c r="E27" s="38">
        <f>+C27/D27</f>
        <v>0.625</v>
      </c>
      <c r="F27" s="39" t="str">
        <f t="shared" si="1"/>
        <v>Advertencia: No se cumplió la meta esperada para el periodo.</v>
      </c>
      <c r="G27" s="36"/>
      <c r="H27" s="36"/>
      <c r="I27" s="36"/>
      <c r="J27" s="69"/>
      <c r="K27" s="29"/>
      <c r="L27" s="37" t="e">
        <f>+C27/C26</f>
        <v>#DIV/0!</v>
      </c>
    </row>
    <row r="28" spans="2:13" s="28" customFormat="1" x14ac:dyDescent="0.2">
      <c r="B28" s="49" t="s">
        <v>23</v>
      </c>
      <c r="C28" s="77">
        <f>3/3</f>
        <v>1</v>
      </c>
      <c r="D28" s="74">
        <v>0.8</v>
      </c>
      <c r="E28" s="48">
        <f t="shared" si="0"/>
        <v>1.25</v>
      </c>
      <c r="F28" s="39" t="str">
        <f t="shared" si="1"/>
        <v>Se cumplió con la meta esperada para el periodo.</v>
      </c>
      <c r="G28" s="36"/>
      <c r="H28" s="36"/>
      <c r="I28" s="36"/>
      <c r="J28" s="69"/>
      <c r="K28" s="29"/>
      <c r="L28" s="37">
        <f t="shared" si="2"/>
        <v>1.25</v>
      </c>
    </row>
    <row r="29" spans="2:13" s="28" customFormat="1" x14ac:dyDescent="0.2">
      <c r="B29" s="49" t="s">
        <v>24</v>
      </c>
      <c r="C29" s="76">
        <f>11/12</f>
        <v>0.91666666666666663</v>
      </c>
      <c r="D29" s="74">
        <v>0.8</v>
      </c>
      <c r="E29" s="38">
        <f t="shared" ref="E29:E34" si="3">+C29/D29</f>
        <v>1.1458333333333333</v>
      </c>
      <c r="F29" s="39" t="str">
        <f t="shared" si="1"/>
        <v>Se cumplió con la meta esperada para el periodo.</v>
      </c>
      <c r="G29" s="36"/>
      <c r="H29" s="36"/>
      <c r="I29" s="36"/>
      <c r="J29" s="69"/>
      <c r="K29" s="29"/>
      <c r="L29" s="37">
        <f t="shared" si="2"/>
        <v>1.1458333333333333</v>
      </c>
    </row>
    <row r="30" spans="2:13" s="28" customFormat="1" x14ac:dyDescent="0.2">
      <c r="B30" s="49" t="s">
        <v>25</v>
      </c>
      <c r="C30" s="76">
        <f>7/7</f>
        <v>1</v>
      </c>
      <c r="D30" s="74">
        <v>0.8</v>
      </c>
      <c r="E30" s="38">
        <f t="shared" si="3"/>
        <v>1.25</v>
      </c>
      <c r="F30" s="39" t="str">
        <f t="shared" si="1"/>
        <v>Se cumplió con la meta esperada para el periodo.</v>
      </c>
      <c r="G30" s="36"/>
      <c r="H30" s="36"/>
      <c r="I30" s="36"/>
      <c r="J30" s="69"/>
      <c r="K30" s="29"/>
      <c r="L30" s="37">
        <f t="shared" si="2"/>
        <v>1.25</v>
      </c>
    </row>
    <row r="31" spans="2:13" s="28" customFormat="1" x14ac:dyDescent="0.2">
      <c r="B31" s="49" t="s">
        <v>26</v>
      </c>
      <c r="C31" s="76">
        <f>3/4</f>
        <v>0.75</v>
      </c>
      <c r="D31" s="74">
        <v>0.8</v>
      </c>
      <c r="E31" s="38">
        <f t="shared" si="3"/>
        <v>0.9375</v>
      </c>
      <c r="F31" s="39" t="str">
        <f t="shared" si="1"/>
        <v>Advertencia: No se cumplió la meta esperada para el periodo.</v>
      </c>
      <c r="G31" s="36"/>
      <c r="H31" s="36"/>
      <c r="I31" s="36"/>
      <c r="J31" s="69"/>
      <c r="K31" s="29"/>
      <c r="L31" s="37">
        <f t="shared" si="2"/>
        <v>0.9375</v>
      </c>
    </row>
    <row r="32" spans="2:13" s="28" customFormat="1" x14ac:dyDescent="0.2">
      <c r="B32" s="49" t="s">
        <v>27</v>
      </c>
      <c r="C32" s="76">
        <f>6/6</f>
        <v>1</v>
      </c>
      <c r="D32" s="74">
        <v>0.8</v>
      </c>
      <c r="E32" s="38">
        <f t="shared" si="3"/>
        <v>1.25</v>
      </c>
      <c r="F32" s="39" t="str">
        <f t="shared" si="1"/>
        <v>Se cumplió con la meta esperada para el periodo.</v>
      </c>
      <c r="G32" s="36"/>
      <c r="H32" s="36"/>
      <c r="I32" s="36"/>
      <c r="J32" s="69"/>
      <c r="K32" s="29"/>
      <c r="L32" s="37">
        <f t="shared" si="2"/>
        <v>1.25</v>
      </c>
    </row>
    <row r="33" spans="2:12" s="28" customFormat="1" x14ac:dyDescent="0.2">
      <c r="B33" s="49" t="s">
        <v>28</v>
      </c>
      <c r="C33" s="76"/>
      <c r="D33" s="74"/>
      <c r="E33" s="38" t="e">
        <f t="shared" si="3"/>
        <v>#DIV/0!</v>
      </c>
      <c r="F33" s="39" t="str">
        <f t="shared" si="1"/>
        <v>La meta es 0, especifique en el ANALISIS DE DATOS el resultado de la medición con respecto a la meta programada</v>
      </c>
      <c r="G33" s="36"/>
      <c r="H33" s="36"/>
      <c r="I33" s="36"/>
      <c r="J33" s="69"/>
      <c r="K33" s="29"/>
      <c r="L33" s="37" t="e">
        <f t="shared" si="2"/>
        <v>#DIV/0!</v>
      </c>
    </row>
    <row r="34" spans="2:12" s="28" customFormat="1" x14ac:dyDescent="0.2">
      <c r="B34" s="49" t="s">
        <v>29</v>
      </c>
      <c r="C34" s="76"/>
      <c r="D34" s="74"/>
      <c r="E34" s="38" t="e">
        <f t="shared" si="3"/>
        <v>#DIV/0!</v>
      </c>
      <c r="F34" s="39" t="str">
        <f t="shared" si="1"/>
        <v>La meta es 0, especifique en el ANALISIS DE DATOS el resultado de la medición con respecto a la meta programada</v>
      </c>
      <c r="G34" s="36"/>
      <c r="H34" s="36"/>
      <c r="I34" s="36"/>
      <c r="J34" s="69"/>
      <c r="K34" s="29"/>
      <c r="L34" s="37" t="e">
        <f t="shared" si="2"/>
        <v>#DIV/0!</v>
      </c>
    </row>
    <row r="35" spans="2:12" s="28" customFormat="1" x14ac:dyDescent="0.2">
      <c r="B35" s="160"/>
      <c r="C35" s="161"/>
      <c r="D35" s="161"/>
      <c r="E35" s="38"/>
      <c r="F35" s="39"/>
      <c r="G35" s="36"/>
      <c r="H35" s="36"/>
      <c r="I35" s="36"/>
      <c r="J35" s="69"/>
      <c r="K35" s="29"/>
      <c r="L35" s="37"/>
    </row>
    <row r="36" spans="2:12" s="28" customFormat="1" hidden="1" x14ac:dyDescent="0.2">
      <c r="B36" s="68"/>
      <c r="C36" s="40"/>
      <c r="D36" s="40"/>
      <c r="E36" s="38"/>
      <c r="F36" s="39"/>
      <c r="G36" s="36"/>
      <c r="H36" s="36"/>
      <c r="I36" s="36"/>
      <c r="J36" s="69"/>
      <c r="K36" s="29"/>
      <c r="L36" s="37"/>
    </row>
    <row r="37" spans="2:12" s="28" customFormat="1" hidden="1" x14ac:dyDescent="0.2">
      <c r="B37" s="68"/>
      <c r="C37" s="40"/>
      <c r="D37" s="40"/>
      <c r="E37" s="38"/>
      <c r="F37" s="39"/>
      <c r="G37" s="36"/>
      <c r="H37" s="36"/>
      <c r="I37" s="36"/>
      <c r="J37" s="69"/>
      <c r="K37" s="29"/>
      <c r="L37" s="37"/>
    </row>
    <row r="38" spans="2:12" s="28" customFormat="1" hidden="1" x14ac:dyDescent="0.2">
      <c r="B38" s="68"/>
      <c r="C38" s="40"/>
      <c r="D38" s="40"/>
      <c r="E38" s="38"/>
      <c r="F38" s="39"/>
      <c r="G38" s="36"/>
      <c r="H38" s="36"/>
      <c r="I38" s="36"/>
      <c r="J38" s="69"/>
      <c r="K38" s="29"/>
      <c r="L38" s="37"/>
    </row>
    <row r="39" spans="2:12" s="28" customFormat="1" hidden="1" x14ac:dyDescent="0.2">
      <c r="B39" s="68"/>
      <c r="C39" s="40"/>
      <c r="D39" s="40"/>
      <c r="E39" s="38"/>
      <c r="F39" s="39"/>
      <c r="G39" s="36"/>
      <c r="H39" s="36"/>
      <c r="I39" s="36"/>
      <c r="J39" s="69"/>
      <c r="K39" s="29"/>
      <c r="L39" s="37"/>
    </row>
    <row r="40" spans="2:12" s="28" customFormat="1" hidden="1" x14ac:dyDescent="0.2">
      <c r="B40" s="68"/>
      <c r="C40" s="40"/>
      <c r="D40" s="40"/>
      <c r="E40" s="38"/>
      <c r="F40" s="39"/>
      <c r="G40" s="36"/>
      <c r="H40" s="36"/>
      <c r="I40" s="36"/>
      <c r="J40" s="69"/>
      <c r="K40" s="29"/>
      <c r="L40" s="37"/>
    </row>
    <row r="41" spans="2:12" s="28" customFormat="1" hidden="1" x14ac:dyDescent="0.2">
      <c r="B41" s="68"/>
      <c r="C41" s="40"/>
      <c r="D41" s="40"/>
      <c r="E41" s="38"/>
      <c r="F41" s="39"/>
      <c r="G41" s="36"/>
      <c r="H41" s="36"/>
      <c r="I41" s="36"/>
      <c r="J41" s="69"/>
      <c r="K41" s="29"/>
      <c r="L41" s="37"/>
    </row>
    <row r="42" spans="2:12" s="28" customFormat="1" hidden="1" x14ac:dyDescent="0.2">
      <c r="B42" s="68"/>
      <c r="C42" s="40"/>
      <c r="D42" s="40"/>
      <c r="E42" s="38"/>
      <c r="F42" s="39"/>
      <c r="G42" s="36"/>
      <c r="H42" s="36"/>
      <c r="I42" s="36"/>
      <c r="J42" s="69"/>
      <c r="K42" s="29"/>
      <c r="L42" s="37"/>
    </row>
    <row r="43" spans="2:12" s="28" customFormat="1" hidden="1" x14ac:dyDescent="0.2">
      <c r="B43" s="68"/>
      <c r="C43" s="40"/>
      <c r="D43" s="40"/>
      <c r="E43" s="38"/>
      <c r="F43" s="39"/>
      <c r="G43" s="36"/>
      <c r="H43" s="36"/>
      <c r="I43" s="36"/>
      <c r="J43" s="69"/>
      <c r="K43" s="29"/>
      <c r="L43" s="37"/>
    </row>
    <row r="44" spans="2:12" s="28" customFormat="1" ht="26.25" hidden="1" customHeight="1" x14ac:dyDescent="0.2">
      <c r="B44" s="70"/>
      <c r="C44" s="32"/>
      <c r="D44" s="32"/>
      <c r="E44" s="32"/>
      <c r="F44" s="32"/>
      <c r="G44" s="32"/>
      <c r="H44" s="32"/>
      <c r="I44" s="32"/>
      <c r="J44" s="67"/>
      <c r="K44" s="29"/>
      <c r="L44" s="29"/>
    </row>
    <row r="45" spans="2:12" s="28" customFormat="1" ht="26.25" hidden="1" customHeight="1" x14ac:dyDescent="0.2">
      <c r="B45" s="70"/>
      <c r="C45" s="32"/>
      <c r="D45" s="32"/>
      <c r="E45" s="32"/>
      <c r="F45" s="32"/>
      <c r="G45" s="32"/>
      <c r="H45" s="32"/>
      <c r="I45" s="32"/>
      <c r="J45" s="67"/>
      <c r="K45" s="29"/>
      <c r="L45" s="29"/>
    </row>
    <row r="46" spans="2:12" s="28" customFormat="1" ht="26.25" hidden="1" customHeight="1" x14ac:dyDescent="0.2">
      <c r="B46" s="70"/>
      <c r="C46" s="32"/>
      <c r="D46" s="32"/>
      <c r="E46" s="32"/>
      <c r="F46" s="32"/>
      <c r="G46" s="32"/>
      <c r="H46" s="32"/>
      <c r="I46" s="32"/>
      <c r="J46" s="67"/>
      <c r="K46" s="29"/>
      <c r="L46" s="29"/>
    </row>
    <row r="47" spans="2:12" s="28" customFormat="1" ht="12" customHeight="1" x14ac:dyDescent="0.2">
      <c r="B47" s="70"/>
      <c r="C47" s="32"/>
      <c r="D47" s="32"/>
      <c r="E47" s="32"/>
      <c r="F47" s="32"/>
      <c r="G47" s="32"/>
      <c r="H47" s="32"/>
      <c r="I47" s="32"/>
      <c r="J47" s="67"/>
      <c r="K47" s="29"/>
      <c r="L47" s="29"/>
    </row>
    <row r="48" spans="2:12" s="28" customFormat="1" ht="26.25" customHeight="1" x14ac:dyDescent="0.2">
      <c r="B48" s="70"/>
      <c r="C48" s="32"/>
      <c r="D48" s="32"/>
      <c r="E48" s="32"/>
      <c r="F48" s="32"/>
      <c r="G48" s="32"/>
      <c r="H48" s="32"/>
      <c r="I48" s="32"/>
      <c r="J48" s="67"/>
      <c r="K48" s="29"/>
      <c r="L48" s="29"/>
    </row>
    <row r="49" spans="2:12" s="28" customFormat="1" ht="26.25" customHeight="1" x14ac:dyDescent="0.2">
      <c r="B49" s="70"/>
      <c r="C49" s="32"/>
      <c r="D49" s="32"/>
      <c r="E49" s="32"/>
      <c r="F49" s="32"/>
      <c r="G49" s="32"/>
      <c r="H49" s="32"/>
      <c r="I49" s="32"/>
      <c r="J49" s="67"/>
      <c r="K49" s="29"/>
      <c r="L49" s="29"/>
    </row>
    <row r="50" spans="2:12" s="28" customFormat="1" ht="26.25" customHeight="1" x14ac:dyDescent="0.2">
      <c r="B50" s="70"/>
      <c r="C50" s="32"/>
      <c r="D50" s="32"/>
      <c r="E50" s="32"/>
      <c r="F50" s="32"/>
      <c r="G50" s="32"/>
      <c r="H50" s="32"/>
      <c r="I50" s="32"/>
      <c r="J50" s="67"/>
      <c r="K50" s="29"/>
      <c r="L50" s="29"/>
    </row>
    <row r="51" spans="2:12" s="28" customFormat="1" ht="26.25" customHeight="1" x14ac:dyDescent="0.2">
      <c r="B51" s="70"/>
      <c r="C51" s="32"/>
      <c r="D51" s="32"/>
      <c r="E51" s="32"/>
      <c r="F51" s="32"/>
      <c r="G51" s="32"/>
      <c r="H51" s="32"/>
      <c r="I51" s="32"/>
      <c r="J51" s="67"/>
      <c r="K51" s="29"/>
      <c r="L51" s="29"/>
    </row>
    <row r="52" spans="2:12" s="28" customFormat="1" ht="26.25" customHeight="1" x14ac:dyDescent="0.2">
      <c r="B52" s="70"/>
      <c r="C52" s="32"/>
      <c r="D52" s="32"/>
      <c r="E52" s="32"/>
      <c r="F52" s="32"/>
      <c r="G52" s="32"/>
      <c r="H52" s="32"/>
      <c r="I52" s="32"/>
      <c r="J52" s="67"/>
      <c r="K52" s="29"/>
      <c r="L52" s="29"/>
    </row>
    <row r="53" spans="2:12" s="28" customFormat="1" ht="26.25" customHeight="1" x14ac:dyDescent="0.2">
      <c r="B53" s="70"/>
      <c r="C53" s="32"/>
      <c r="D53" s="32"/>
      <c r="E53" s="32"/>
      <c r="F53" s="32"/>
      <c r="G53" s="32"/>
      <c r="H53" s="32"/>
      <c r="I53" s="32"/>
      <c r="J53" s="67"/>
      <c r="K53" s="29"/>
      <c r="L53" s="29"/>
    </row>
    <row r="54" spans="2:12" s="28" customFormat="1" ht="26.25" customHeight="1" x14ac:dyDescent="0.2">
      <c r="B54" s="70"/>
      <c r="C54" s="32"/>
      <c r="D54" s="32"/>
      <c r="E54" s="32"/>
      <c r="F54" s="32"/>
      <c r="G54" s="32"/>
      <c r="H54" s="32"/>
      <c r="I54" s="32"/>
      <c r="J54" s="67"/>
      <c r="K54" s="29"/>
      <c r="L54" s="29"/>
    </row>
    <row r="55" spans="2:12" s="28" customFormat="1" ht="26.25" customHeight="1" x14ac:dyDescent="0.2">
      <c r="B55" s="70"/>
      <c r="C55" s="32"/>
      <c r="D55" s="32"/>
      <c r="E55" s="32"/>
      <c r="F55" s="32"/>
      <c r="G55" s="32"/>
      <c r="H55" s="32"/>
      <c r="I55" s="32"/>
      <c r="J55" s="67"/>
      <c r="K55" s="29"/>
      <c r="L55" s="29"/>
    </row>
    <row r="56" spans="2:12" s="28" customFormat="1" ht="26.25" customHeight="1" x14ac:dyDescent="0.2">
      <c r="B56" s="70"/>
      <c r="C56" s="32"/>
      <c r="D56" s="32"/>
      <c r="E56" s="32"/>
      <c r="F56" s="32"/>
      <c r="G56" s="32"/>
      <c r="H56" s="32"/>
      <c r="I56" s="32"/>
      <c r="J56" s="67"/>
      <c r="K56" s="29"/>
      <c r="L56" s="29"/>
    </row>
    <row r="57" spans="2:12" s="28" customFormat="1" ht="9.75" customHeight="1" x14ac:dyDescent="0.2">
      <c r="B57" s="71"/>
      <c r="C57" s="72"/>
      <c r="D57" s="72"/>
      <c r="E57" s="72"/>
      <c r="F57" s="72"/>
      <c r="G57" s="72"/>
      <c r="H57" s="72"/>
      <c r="I57" s="72"/>
      <c r="J57" s="73"/>
      <c r="K57" s="29"/>
      <c r="L57" s="29"/>
    </row>
    <row r="58" spans="2:12" s="28" customFormat="1" ht="15.75" x14ac:dyDescent="0.25">
      <c r="B58" s="151" t="s">
        <v>30</v>
      </c>
      <c r="C58" s="152"/>
      <c r="D58" s="152"/>
      <c r="E58" s="152"/>
      <c r="F58" s="152"/>
      <c r="G58" s="152"/>
      <c r="H58" s="152"/>
      <c r="I58" s="152"/>
      <c r="J58" s="153"/>
      <c r="K58" s="29"/>
      <c r="L58" s="29"/>
    </row>
    <row r="59" spans="2:12" s="28" customFormat="1" hidden="1" x14ac:dyDescent="0.2">
      <c r="B59" s="154"/>
      <c r="C59" s="155"/>
      <c r="D59" s="155"/>
      <c r="E59" s="155"/>
      <c r="F59" s="155"/>
      <c r="G59" s="155"/>
      <c r="H59" s="155"/>
      <c r="I59" s="155"/>
      <c r="J59" s="156"/>
      <c r="K59" s="29"/>
      <c r="L59" s="29"/>
    </row>
    <row r="60" spans="2:12" s="28" customFormat="1" hidden="1" x14ac:dyDescent="0.2">
      <c r="B60" s="157"/>
      <c r="C60" s="158"/>
      <c r="D60" s="158"/>
      <c r="E60" s="158"/>
      <c r="F60" s="158"/>
      <c r="G60" s="158"/>
      <c r="H60" s="158"/>
      <c r="I60" s="158"/>
      <c r="J60" s="159"/>
      <c r="K60" s="29"/>
      <c r="L60" s="29"/>
    </row>
    <row r="61" spans="2:12" s="28" customFormat="1" x14ac:dyDescent="0.2">
      <c r="B61" s="157"/>
      <c r="C61" s="158"/>
      <c r="D61" s="158"/>
      <c r="E61" s="158"/>
      <c r="F61" s="158"/>
      <c r="G61" s="158"/>
      <c r="H61" s="158"/>
      <c r="I61" s="158"/>
      <c r="J61" s="159"/>
      <c r="K61" s="29"/>
      <c r="L61" s="29"/>
    </row>
    <row r="62" spans="2:12" s="28" customFormat="1" ht="24" customHeight="1" x14ac:dyDescent="0.2">
      <c r="B62" s="162" t="s">
        <v>31</v>
      </c>
      <c r="C62" s="163"/>
      <c r="D62" s="163"/>
      <c r="E62" s="163"/>
      <c r="F62" s="163"/>
      <c r="G62" s="163"/>
      <c r="H62" s="163"/>
      <c r="I62" s="163"/>
      <c r="J62" s="164"/>
      <c r="K62" s="29"/>
      <c r="L62" s="29"/>
    </row>
    <row r="63" spans="2:12" x14ac:dyDescent="0.2">
      <c r="B63" s="58" t="s">
        <v>32</v>
      </c>
      <c r="C63" s="144" t="s">
        <v>33</v>
      </c>
      <c r="D63" s="144"/>
      <c r="E63" s="144"/>
      <c r="F63" s="144"/>
      <c r="G63" s="144"/>
      <c r="H63" s="144"/>
      <c r="I63" s="144"/>
      <c r="J63" s="145"/>
    </row>
    <row r="64" spans="2:12" ht="39" customHeight="1" x14ac:dyDescent="0.2">
      <c r="B64" s="59"/>
      <c r="C64" s="144" t="s">
        <v>34</v>
      </c>
      <c r="D64" s="144"/>
      <c r="E64" s="144"/>
      <c r="F64" s="144"/>
      <c r="G64" s="144"/>
      <c r="H64" s="144"/>
      <c r="I64" s="144"/>
      <c r="J64" s="145"/>
    </row>
    <row r="65" spans="2:10" ht="38.25" customHeight="1" x14ac:dyDescent="0.2">
      <c r="B65" s="60"/>
      <c r="C65" s="144" t="s">
        <v>35</v>
      </c>
      <c r="D65" s="144"/>
      <c r="E65" s="144"/>
      <c r="F65" s="144"/>
      <c r="G65" s="144"/>
      <c r="H65" s="144"/>
      <c r="I65" s="144"/>
      <c r="J65" s="145"/>
    </row>
    <row r="66" spans="2:10" ht="37.5" customHeight="1" x14ac:dyDescent="0.2">
      <c r="B66" s="61"/>
      <c r="C66" s="144" t="s">
        <v>36</v>
      </c>
      <c r="D66" s="144"/>
      <c r="E66" s="144"/>
      <c r="F66" s="144"/>
      <c r="G66" s="144"/>
      <c r="H66" s="144"/>
      <c r="I66" s="144"/>
      <c r="J66" s="145"/>
    </row>
    <row r="67" spans="2:10" ht="39.75" customHeight="1" x14ac:dyDescent="0.2">
      <c r="B67" s="62" t="s">
        <v>37</v>
      </c>
      <c r="C67" s="146" t="s">
        <v>38</v>
      </c>
      <c r="D67" s="146"/>
      <c r="E67" s="146"/>
      <c r="F67" s="146"/>
      <c r="G67" s="146"/>
      <c r="H67" s="146"/>
      <c r="I67" s="146"/>
      <c r="J67" s="147"/>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22" priority="33" stopIfTrue="1">
      <formula>D20="menor que la meta"</formula>
    </cfRule>
    <cfRule type="expression" dxfId="21" priority="34" stopIfTrue="1">
      <formula>D20="mayor que la meta"</formula>
    </cfRule>
  </conditionalFormatting>
  <conditionalFormatting sqref="E23:E24 E29:E43">
    <cfRule type="expression" dxfId="20" priority="30" stopIfTrue="1">
      <formula>$F23=$L$3</formula>
    </cfRule>
    <cfRule type="expression" dxfId="19" priority="31" stopIfTrue="1">
      <formula>$F23=$L$4</formula>
    </cfRule>
    <cfRule type="expression" dxfId="18" priority="32" stopIfTrue="1">
      <formula>$F23=$L$5</formula>
    </cfRule>
  </conditionalFormatting>
  <conditionalFormatting sqref="D20">
    <cfRule type="cellIs" dxfId="17" priority="28" stopIfTrue="1" operator="equal">
      <formula>"menor que la meta"</formula>
    </cfRule>
    <cfRule type="cellIs" dxfId="16" priority="29" stopIfTrue="1" operator="equal">
      <formula>"mayor que la meta"</formula>
    </cfRule>
  </conditionalFormatting>
  <conditionalFormatting sqref="C36:D43 C23:D23 C33:D34 C28:C32 C24 D24:D32">
    <cfRule type="expression" dxfId="15" priority="25" stopIfTrue="1">
      <formula>OR($F23=$L$3,$F23=$L$2)</formula>
    </cfRule>
    <cfRule type="expression" dxfId="14" priority="26" stopIfTrue="1">
      <formula>$F23=$L$4</formula>
    </cfRule>
    <cfRule type="expression" dxfId="13" priority="27" stopIfTrue="1">
      <formula>$F23=$L$5</formula>
    </cfRule>
  </conditionalFormatting>
  <conditionalFormatting sqref="E25:E26 E28">
    <cfRule type="expression" dxfId="12" priority="16" stopIfTrue="1">
      <formula>$F25=$L$3</formula>
    </cfRule>
    <cfRule type="expression" dxfId="11" priority="17" stopIfTrue="1">
      <formula>$F25=$L$4</formula>
    </cfRule>
    <cfRule type="expression" dxfId="10" priority="18" stopIfTrue="1">
      <formula>$F25=$L$5</formula>
    </cfRule>
  </conditionalFormatting>
  <conditionalFormatting sqref="C25:C26">
    <cfRule type="expression" dxfId="9" priority="13" stopIfTrue="1">
      <formula>OR($F25=$L$3,$F25=$L$2)</formula>
    </cfRule>
    <cfRule type="expression" dxfId="8" priority="14" stopIfTrue="1">
      <formula>$F25=$L$4</formula>
    </cfRule>
    <cfRule type="expression" dxfId="7" priority="15" stopIfTrue="1">
      <formula>$F25=$L$5</formula>
    </cfRule>
  </conditionalFormatting>
  <conditionalFormatting sqref="E27">
    <cfRule type="expression" dxfId="6" priority="4" stopIfTrue="1">
      <formula>$F27=$L$3</formula>
    </cfRule>
    <cfRule type="expression" dxfId="5" priority="5" stopIfTrue="1">
      <formula>$F27=$L$4</formula>
    </cfRule>
    <cfRule type="expression" dxfId="4" priority="6" stopIfTrue="1">
      <formula>$F27=$L$5</formula>
    </cfRule>
  </conditionalFormatting>
  <conditionalFormatting sqref="C27">
    <cfRule type="expression" dxfId="3" priority="1" stopIfTrue="1">
      <formula>OR($F27=$L$3,$F27=$L$2)</formula>
    </cfRule>
    <cfRule type="expression" dxfId="2" priority="2" stopIfTrue="1">
      <formula>$F27=$L$4</formula>
    </cfRule>
    <cfRule type="expression" dxfId="1" priority="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0"/>
  <sheetViews>
    <sheetView zoomScale="70" zoomScaleNormal="70" workbookViewId="0">
      <selection activeCell="G27" sqref="G27:G40"/>
    </sheetView>
  </sheetViews>
  <sheetFormatPr baseColWidth="10" defaultColWidth="11.42578125" defaultRowHeight="13.5" x14ac:dyDescent="0.25"/>
  <cols>
    <col min="1" max="1" width="3.7109375" style="107" customWidth="1"/>
    <col min="2" max="2" width="15.7109375" style="105" customWidth="1"/>
    <col min="3" max="3" width="40.7109375" style="106" customWidth="1"/>
    <col min="4" max="4" width="17.85546875" style="86" customWidth="1"/>
    <col min="5" max="5" width="15.7109375" style="86" customWidth="1"/>
    <col min="6" max="6" width="15.7109375" style="86" hidden="1" customWidth="1"/>
    <col min="7" max="7" width="15.7109375" style="86" customWidth="1"/>
    <col min="8" max="9" width="30.7109375" style="87" customWidth="1"/>
    <col min="10" max="10" width="23.7109375" style="86" customWidth="1"/>
    <col min="11" max="11" width="50.7109375" style="87" customWidth="1"/>
    <col min="12" max="16384" width="11.42578125" style="86"/>
  </cols>
  <sheetData>
    <row r="1" spans="1:11" ht="14.25" thickBot="1" x14ac:dyDescent="0.3">
      <c r="G1" s="86">
        <v>10</v>
      </c>
    </row>
    <row r="2" spans="1:11" ht="15" customHeight="1" x14ac:dyDescent="0.25">
      <c r="B2" s="178" t="s">
        <v>81</v>
      </c>
      <c r="C2" s="179"/>
      <c r="D2" s="179"/>
      <c r="E2" s="179"/>
      <c r="F2" s="179"/>
      <c r="G2" s="179"/>
      <c r="H2" s="179"/>
      <c r="I2" s="179"/>
      <c r="J2" s="179"/>
      <c r="K2" s="180"/>
    </row>
    <row r="3" spans="1:11" ht="15" customHeight="1" x14ac:dyDescent="0.25">
      <c r="B3" s="181"/>
      <c r="C3" s="182"/>
      <c r="D3" s="182"/>
      <c r="E3" s="182"/>
      <c r="F3" s="182"/>
      <c r="G3" s="182"/>
      <c r="H3" s="182"/>
      <c r="I3" s="182"/>
      <c r="J3" s="182"/>
      <c r="K3" s="183"/>
    </row>
    <row r="4" spans="1:11" ht="15" customHeight="1" thickBot="1" x14ac:dyDescent="0.3">
      <c r="B4" s="181"/>
      <c r="C4" s="182"/>
      <c r="D4" s="182"/>
      <c r="E4" s="182"/>
      <c r="F4" s="182"/>
      <c r="G4" s="182"/>
      <c r="H4" s="182"/>
      <c r="I4" s="182"/>
      <c r="J4" s="182"/>
      <c r="K4" s="183"/>
    </row>
    <row r="5" spans="1:11" ht="39.950000000000003" customHeight="1" thickBot="1" x14ac:dyDescent="0.3">
      <c r="B5" s="99" t="s">
        <v>60</v>
      </c>
      <c r="C5" s="100" t="s">
        <v>61</v>
      </c>
      <c r="D5" s="100" t="s">
        <v>69</v>
      </c>
      <c r="E5" s="100" t="s">
        <v>78</v>
      </c>
      <c r="F5" s="100" t="s">
        <v>82</v>
      </c>
      <c r="G5" s="100" t="s">
        <v>83</v>
      </c>
      <c r="H5" s="100" t="s">
        <v>62</v>
      </c>
      <c r="I5" s="100" t="s">
        <v>63</v>
      </c>
      <c r="J5" s="100" t="s">
        <v>70</v>
      </c>
      <c r="K5" s="101" t="s">
        <v>79</v>
      </c>
    </row>
    <row r="6" spans="1:11" ht="24.95" customHeight="1" x14ac:dyDescent="0.25">
      <c r="A6" s="107">
        <v>1</v>
      </c>
      <c r="B6" s="96" t="s">
        <v>125</v>
      </c>
      <c r="C6" s="97" t="s">
        <v>126</v>
      </c>
      <c r="D6" s="112">
        <v>43285</v>
      </c>
      <c r="E6" s="113">
        <v>43290</v>
      </c>
      <c r="F6" s="102"/>
      <c r="G6" s="103">
        <f>NETWORKDAYS(D6,E6,Festivos!B2:B37)</f>
        <v>4</v>
      </c>
      <c r="H6" s="97" t="s">
        <v>183</v>
      </c>
      <c r="I6" s="114" t="s">
        <v>184</v>
      </c>
      <c r="J6" s="115">
        <v>339256129</v>
      </c>
      <c r="K6" s="116" t="s">
        <v>201</v>
      </c>
    </row>
    <row r="7" spans="1:11" ht="27" x14ac:dyDescent="0.25">
      <c r="A7" s="107">
        <v>2</v>
      </c>
      <c r="B7" s="94" t="s">
        <v>127</v>
      </c>
      <c r="C7" s="89" t="s">
        <v>128</v>
      </c>
      <c r="D7" s="117">
        <v>43244</v>
      </c>
      <c r="E7" s="108">
        <v>43256</v>
      </c>
      <c r="F7" s="90"/>
      <c r="G7" s="91">
        <f>NETWORKDAYS(D7,E7,Festivos!B2:B37)</f>
        <v>8</v>
      </c>
      <c r="H7" s="89" t="s">
        <v>185</v>
      </c>
      <c r="I7" s="118" t="s">
        <v>186</v>
      </c>
      <c r="J7" s="119">
        <v>225927224</v>
      </c>
      <c r="K7" s="120" t="s">
        <v>202</v>
      </c>
    </row>
    <row r="8" spans="1:11" ht="40.5" x14ac:dyDescent="0.25">
      <c r="A8" s="107">
        <v>3</v>
      </c>
      <c r="B8" s="94" t="s">
        <v>129</v>
      </c>
      <c r="C8" s="92" t="s">
        <v>130</v>
      </c>
      <c r="D8" s="117">
        <v>43290</v>
      </c>
      <c r="E8" s="121">
        <v>43290</v>
      </c>
      <c r="F8" s="90"/>
      <c r="G8" s="91">
        <f>NETWORKDAYS(D8,E8,Festivos!B2:B37)</f>
        <v>1</v>
      </c>
      <c r="H8" s="89" t="s">
        <v>183</v>
      </c>
      <c r="I8" s="118" t="s">
        <v>84</v>
      </c>
      <c r="J8" s="119">
        <v>1398295081</v>
      </c>
      <c r="K8" s="120" t="s">
        <v>202</v>
      </c>
    </row>
    <row r="9" spans="1:11" ht="27" x14ac:dyDescent="0.25">
      <c r="A9" s="107">
        <v>4</v>
      </c>
      <c r="B9" s="94" t="s">
        <v>131</v>
      </c>
      <c r="C9" s="95" t="s">
        <v>132</v>
      </c>
      <c r="D9" s="98">
        <v>43259</v>
      </c>
      <c r="E9" s="108">
        <v>43263</v>
      </c>
      <c r="F9" s="90"/>
      <c r="G9" s="91">
        <f>NETWORKDAYS(D9,E9,Festivos!B2:B37)</f>
        <v>2</v>
      </c>
      <c r="H9" s="93" t="s">
        <v>183</v>
      </c>
      <c r="I9" s="122" t="s">
        <v>184</v>
      </c>
      <c r="J9" s="119">
        <v>176987600</v>
      </c>
      <c r="K9" s="120" t="s">
        <v>202</v>
      </c>
    </row>
    <row r="10" spans="1:11" ht="27" x14ac:dyDescent="0.25">
      <c r="A10" s="107">
        <v>5</v>
      </c>
      <c r="B10" s="94" t="s">
        <v>133</v>
      </c>
      <c r="C10" s="92" t="s">
        <v>134</v>
      </c>
      <c r="D10" s="98">
        <v>43285</v>
      </c>
      <c r="E10" s="108">
        <v>43287</v>
      </c>
      <c r="F10" s="90"/>
      <c r="G10" s="91">
        <f>NETWORKDAYS(D10,E10,Festivos!B2:B37)</f>
        <v>3</v>
      </c>
      <c r="H10" s="89" t="s">
        <v>183</v>
      </c>
      <c r="I10" s="118" t="s">
        <v>124</v>
      </c>
      <c r="J10" s="119">
        <v>280000000</v>
      </c>
      <c r="K10" s="120" t="s">
        <v>203</v>
      </c>
    </row>
    <row r="11" spans="1:11" ht="40.5" x14ac:dyDescent="0.25">
      <c r="A11" s="107">
        <v>6</v>
      </c>
      <c r="B11" s="94" t="s">
        <v>135</v>
      </c>
      <c r="C11" s="89" t="s">
        <v>136</v>
      </c>
      <c r="D11" s="98">
        <v>43296</v>
      </c>
      <c r="E11" s="108">
        <v>43298</v>
      </c>
      <c r="F11" s="90"/>
      <c r="G11" s="91">
        <f>NETWORKDAYS(D11,E11,Festivos!B2:B37)</f>
        <v>2</v>
      </c>
      <c r="H11" s="89" t="s">
        <v>183</v>
      </c>
      <c r="I11" s="118" t="s">
        <v>124</v>
      </c>
      <c r="J11" s="119">
        <v>321800000</v>
      </c>
      <c r="K11" s="120" t="s">
        <v>202</v>
      </c>
    </row>
    <row r="12" spans="1:11" ht="40.5" x14ac:dyDescent="0.25">
      <c r="A12" s="107">
        <v>7</v>
      </c>
      <c r="B12" s="94" t="s">
        <v>137</v>
      </c>
      <c r="C12" s="89" t="s">
        <v>138</v>
      </c>
      <c r="D12" s="117">
        <v>43298</v>
      </c>
      <c r="E12" s="121">
        <v>43299</v>
      </c>
      <c r="F12" s="88"/>
      <c r="G12" s="91">
        <f>NETWORKDAYS(D12,E12,Festivos!B2:B37)</f>
        <v>2</v>
      </c>
      <c r="H12" s="89" t="s">
        <v>183</v>
      </c>
      <c r="I12" s="118" t="s">
        <v>184</v>
      </c>
      <c r="J12" s="119">
        <v>326626353</v>
      </c>
      <c r="K12" s="120" t="s">
        <v>202</v>
      </c>
    </row>
    <row r="13" spans="1:11" ht="40.5" x14ac:dyDescent="0.25">
      <c r="A13" s="107">
        <v>8</v>
      </c>
      <c r="B13" s="94" t="s">
        <v>139</v>
      </c>
      <c r="C13" s="89" t="s">
        <v>140</v>
      </c>
      <c r="D13" s="117">
        <v>43315</v>
      </c>
      <c r="E13" s="121">
        <v>43320</v>
      </c>
      <c r="F13" s="88"/>
      <c r="G13" s="91">
        <f>NETWORKDAYS(D13,E13,Festivos!B2:B37)</f>
        <v>3</v>
      </c>
      <c r="H13" s="89" t="s">
        <v>185</v>
      </c>
      <c r="I13" s="118" t="s">
        <v>187</v>
      </c>
      <c r="J13" s="119">
        <v>477104696</v>
      </c>
      <c r="K13" s="120" t="s">
        <v>201</v>
      </c>
    </row>
    <row r="14" spans="1:11" ht="67.5" x14ac:dyDescent="0.25">
      <c r="A14" s="107">
        <v>9</v>
      </c>
      <c r="B14" s="94" t="s">
        <v>141</v>
      </c>
      <c r="C14" s="89" t="s">
        <v>142</v>
      </c>
      <c r="D14" s="98">
        <v>43273</v>
      </c>
      <c r="E14" s="108">
        <v>43290</v>
      </c>
      <c r="F14" s="88"/>
      <c r="G14" s="91">
        <f>NETWORKDAYS(D14,E14,Festivos!B2:B37)</f>
        <v>11</v>
      </c>
      <c r="H14" s="89" t="s">
        <v>183</v>
      </c>
      <c r="I14" s="118" t="s">
        <v>184</v>
      </c>
      <c r="J14" s="119">
        <v>892457160</v>
      </c>
      <c r="K14" s="120" t="s">
        <v>204</v>
      </c>
    </row>
    <row r="15" spans="1:11" ht="27" x14ac:dyDescent="0.25">
      <c r="A15" s="107">
        <v>10</v>
      </c>
      <c r="B15" s="94" t="s">
        <v>143</v>
      </c>
      <c r="C15" s="89" t="s">
        <v>144</v>
      </c>
      <c r="D15" s="117">
        <v>43284</v>
      </c>
      <c r="E15" s="121">
        <v>43287</v>
      </c>
      <c r="F15" s="88"/>
      <c r="G15" s="91">
        <f>NETWORKDAYS(D15,E15,Festivos!B2:B37)</f>
        <v>4</v>
      </c>
      <c r="H15" s="89" t="s">
        <v>183</v>
      </c>
      <c r="I15" s="118" t="s">
        <v>124</v>
      </c>
      <c r="J15" s="119">
        <v>450000000</v>
      </c>
      <c r="K15" s="120" t="s">
        <v>205</v>
      </c>
    </row>
    <row r="16" spans="1:11" ht="27" x14ac:dyDescent="0.25">
      <c r="A16" s="107">
        <v>11</v>
      </c>
      <c r="B16" s="94" t="s">
        <v>145</v>
      </c>
      <c r="C16" s="89" t="s">
        <v>146</v>
      </c>
      <c r="D16" s="117">
        <v>43292</v>
      </c>
      <c r="E16" s="121">
        <v>43305</v>
      </c>
      <c r="F16" s="88"/>
      <c r="G16" s="91">
        <f>NETWORKDAYS(D16,E16,Festivos!B2:B37)</f>
        <v>9</v>
      </c>
      <c r="H16" s="89" t="s">
        <v>183</v>
      </c>
      <c r="I16" s="118" t="s">
        <v>85</v>
      </c>
      <c r="J16" s="119">
        <v>694242015</v>
      </c>
      <c r="K16" s="120" t="s">
        <v>202</v>
      </c>
    </row>
    <row r="17" spans="1:11" ht="27" x14ac:dyDescent="0.25">
      <c r="A17" s="107">
        <v>12</v>
      </c>
      <c r="B17" s="94" t="s">
        <v>147</v>
      </c>
      <c r="C17" s="89" t="s">
        <v>148</v>
      </c>
      <c r="D17" s="98">
        <v>43333</v>
      </c>
      <c r="E17" s="108">
        <v>43353</v>
      </c>
      <c r="F17" s="88"/>
      <c r="G17" s="91">
        <f>NETWORKDAYS(D17,E17,Festivos!B2:B37)</f>
        <v>15</v>
      </c>
      <c r="H17" s="89" t="s">
        <v>185</v>
      </c>
      <c r="I17" s="118" t="s">
        <v>186</v>
      </c>
      <c r="J17" s="119">
        <v>170116492</v>
      </c>
      <c r="K17" s="120" t="s">
        <v>202</v>
      </c>
    </row>
    <row r="18" spans="1:11" ht="40.5" x14ac:dyDescent="0.25">
      <c r="A18" s="107">
        <v>13</v>
      </c>
      <c r="B18" s="94" t="s">
        <v>149</v>
      </c>
      <c r="C18" s="89" t="s">
        <v>150</v>
      </c>
      <c r="D18" s="98">
        <v>43318</v>
      </c>
      <c r="E18" s="108">
        <v>43319</v>
      </c>
      <c r="F18" s="88"/>
      <c r="G18" s="91">
        <f>NETWORKDAYS(D18,E18,Festivos!B2:B37)</f>
        <v>1</v>
      </c>
      <c r="H18" s="89" t="s">
        <v>183</v>
      </c>
      <c r="I18" s="118" t="s">
        <v>124</v>
      </c>
      <c r="J18" s="119">
        <v>52009074</v>
      </c>
      <c r="K18" s="120" t="s">
        <v>201</v>
      </c>
    </row>
    <row r="19" spans="1:11" ht="27" x14ac:dyDescent="0.25">
      <c r="A19" s="107">
        <v>14</v>
      </c>
      <c r="B19" s="94" t="s">
        <v>151</v>
      </c>
      <c r="C19" s="89" t="s">
        <v>152</v>
      </c>
      <c r="D19" s="98">
        <v>43287</v>
      </c>
      <c r="E19" s="108">
        <v>43290</v>
      </c>
      <c r="F19" s="88"/>
      <c r="G19" s="91">
        <f>NETWORKDAYS(D19,E19,Festivos!B2:B37)</f>
        <v>2</v>
      </c>
      <c r="H19" s="89" t="s">
        <v>183</v>
      </c>
      <c r="I19" s="118" t="s">
        <v>124</v>
      </c>
      <c r="J19" s="119">
        <v>754110969</v>
      </c>
      <c r="K19" s="120" t="s">
        <v>202</v>
      </c>
    </row>
    <row r="20" spans="1:11" ht="27" x14ac:dyDescent="0.25">
      <c r="A20" s="107">
        <v>15</v>
      </c>
      <c r="B20" s="94" t="s">
        <v>153</v>
      </c>
      <c r="C20" s="89" t="s">
        <v>154</v>
      </c>
      <c r="D20" s="117">
        <v>43313</v>
      </c>
      <c r="E20" s="121">
        <v>43318</v>
      </c>
      <c r="F20" s="88"/>
      <c r="G20" s="91">
        <f>NETWORKDAYS(D20,E20,Festivos!B2:B37)</f>
        <v>4</v>
      </c>
      <c r="H20" s="89" t="s">
        <v>185</v>
      </c>
      <c r="I20" s="118" t="s">
        <v>186</v>
      </c>
      <c r="J20" s="119">
        <v>240000000</v>
      </c>
      <c r="K20" s="120" t="s">
        <v>202</v>
      </c>
    </row>
    <row r="21" spans="1:11" ht="81" x14ac:dyDescent="0.25">
      <c r="A21" s="107">
        <v>16</v>
      </c>
      <c r="B21" s="94" t="s">
        <v>155</v>
      </c>
      <c r="C21" s="89" t="s">
        <v>156</v>
      </c>
      <c r="D21" s="98">
        <v>43349</v>
      </c>
      <c r="E21" s="108">
        <v>43349</v>
      </c>
      <c r="F21" s="88"/>
      <c r="G21" s="91">
        <f>NETWORKDAYS(D21,E21,Festivos!B2:B37)</f>
        <v>1</v>
      </c>
      <c r="H21" s="89" t="s">
        <v>185</v>
      </c>
      <c r="I21" s="118" t="s">
        <v>186</v>
      </c>
      <c r="J21" s="119">
        <v>810956500</v>
      </c>
      <c r="K21" s="120" t="s">
        <v>206</v>
      </c>
    </row>
    <row r="22" spans="1:11" ht="67.5" x14ac:dyDescent="0.25">
      <c r="A22" s="107">
        <v>17</v>
      </c>
      <c r="B22" s="94" t="s">
        <v>157</v>
      </c>
      <c r="C22" s="89" t="s">
        <v>158</v>
      </c>
      <c r="D22" s="98">
        <v>43311</v>
      </c>
      <c r="E22" s="108">
        <v>43318</v>
      </c>
      <c r="F22" s="88"/>
      <c r="G22" s="91">
        <f>NETWORKDAYS(D22,E22,Festivos!B2:B37)</f>
        <v>6</v>
      </c>
      <c r="H22" s="89" t="s">
        <v>185</v>
      </c>
      <c r="I22" s="118" t="s">
        <v>188</v>
      </c>
      <c r="J22" s="119">
        <v>630499000</v>
      </c>
      <c r="K22" s="120" t="s">
        <v>206</v>
      </c>
    </row>
    <row r="23" spans="1:11" ht="40.5" x14ac:dyDescent="0.25">
      <c r="A23" s="107">
        <v>18</v>
      </c>
      <c r="B23" s="94" t="s">
        <v>159</v>
      </c>
      <c r="C23" s="89" t="s">
        <v>160</v>
      </c>
      <c r="D23" s="98">
        <v>43300</v>
      </c>
      <c r="E23" s="121">
        <v>43305</v>
      </c>
      <c r="F23" s="88"/>
      <c r="G23" s="91">
        <f>NETWORKDAYS(D23,E23,Festivos!B2:B37)</f>
        <v>3</v>
      </c>
      <c r="H23" s="89" t="s">
        <v>185</v>
      </c>
      <c r="I23" s="118" t="s">
        <v>186</v>
      </c>
      <c r="J23" s="119">
        <v>99612344</v>
      </c>
      <c r="K23" s="120" t="s">
        <v>202</v>
      </c>
    </row>
    <row r="24" spans="1:11" ht="27" x14ac:dyDescent="0.25">
      <c r="A24" s="107">
        <v>19</v>
      </c>
      <c r="B24" s="94" t="s">
        <v>161</v>
      </c>
      <c r="C24" s="89" t="s">
        <v>162</v>
      </c>
      <c r="D24" s="98">
        <v>43369</v>
      </c>
      <c r="E24" s="108">
        <v>43374</v>
      </c>
      <c r="F24" s="88"/>
      <c r="G24" s="91">
        <f>NETWORKDAYS(D24,E24,Festivos!B2:B37)</f>
        <v>4</v>
      </c>
      <c r="H24" s="89" t="s">
        <v>185</v>
      </c>
      <c r="I24" s="118" t="s">
        <v>187</v>
      </c>
      <c r="J24" s="119">
        <v>1207114000</v>
      </c>
      <c r="K24" s="120" t="s">
        <v>205</v>
      </c>
    </row>
    <row r="25" spans="1:11" ht="67.5" x14ac:dyDescent="0.25">
      <c r="A25" s="107">
        <v>20</v>
      </c>
      <c r="B25" s="94" t="s">
        <v>189</v>
      </c>
      <c r="C25" s="89" t="s">
        <v>190</v>
      </c>
      <c r="D25" s="98">
        <v>43325</v>
      </c>
      <c r="E25" s="129">
        <v>43404</v>
      </c>
      <c r="F25" s="88"/>
      <c r="G25" s="91">
        <f>NETWORKDAYS(D25,E25,Festivos!B7:B42)</f>
        <v>56</v>
      </c>
      <c r="H25" s="89" t="s">
        <v>183</v>
      </c>
      <c r="I25" s="118" t="s">
        <v>188</v>
      </c>
      <c r="J25" s="119">
        <v>706337000</v>
      </c>
      <c r="K25" s="130" t="s">
        <v>209</v>
      </c>
    </row>
    <row r="26" spans="1:11" ht="27" x14ac:dyDescent="0.25">
      <c r="A26" s="107">
        <v>21</v>
      </c>
      <c r="B26" s="94" t="s">
        <v>163</v>
      </c>
      <c r="C26" s="89" t="s">
        <v>164</v>
      </c>
      <c r="D26" s="117">
        <v>43340</v>
      </c>
      <c r="E26" s="121">
        <v>43353</v>
      </c>
      <c r="F26" s="88"/>
      <c r="G26" s="91">
        <f>NETWORKDAYS(D26,E26,Festivos!B2:B37)</f>
        <v>10</v>
      </c>
      <c r="H26" s="89" t="s">
        <v>185</v>
      </c>
      <c r="I26" s="118" t="s">
        <v>187</v>
      </c>
      <c r="J26" s="119">
        <v>70000000</v>
      </c>
      <c r="K26" s="120" t="s">
        <v>201</v>
      </c>
    </row>
    <row r="27" spans="1:11" ht="27" x14ac:dyDescent="0.25">
      <c r="A27" s="107">
        <v>22</v>
      </c>
      <c r="B27" s="94" t="s">
        <v>165</v>
      </c>
      <c r="C27" s="89" t="s">
        <v>166</v>
      </c>
      <c r="D27" s="98">
        <v>43383</v>
      </c>
      <c r="E27" s="108">
        <v>43384</v>
      </c>
      <c r="F27" s="88"/>
      <c r="G27" s="91">
        <f>NETWORKDAYS(D27,E27,Festivos!B2:B37)</f>
        <v>2</v>
      </c>
      <c r="H27" s="89" t="s">
        <v>185</v>
      </c>
      <c r="I27" s="118" t="s">
        <v>187</v>
      </c>
      <c r="J27" s="119">
        <v>302000000</v>
      </c>
      <c r="K27" s="120" t="s">
        <v>208</v>
      </c>
    </row>
    <row r="28" spans="1:11" ht="40.5" x14ac:dyDescent="0.25">
      <c r="A28" s="107">
        <v>23</v>
      </c>
      <c r="B28" s="94" t="s">
        <v>167</v>
      </c>
      <c r="C28" s="89" t="s">
        <v>168</v>
      </c>
      <c r="D28" s="117">
        <v>43368</v>
      </c>
      <c r="E28" s="121">
        <v>43374</v>
      </c>
      <c r="F28" s="88"/>
      <c r="G28" s="91">
        <f>NETWORKDAYS(D28,E28,Festivos!B2:B37)</f>
        <v>5</v>
      </c>
      <c r="H28" s="89" t="s">
        <v>185</v>
      </c>
      <c r="I28" s="118" t="s">
        <v>187</v>
      </c>
      <c r="J28" s="119">
        <v>150227260</v>
      </c>
      <c r="K28" s="123" t="s">
        <v>207</v>
      </c>
    </row>
    <row r="29" spans="1:11" ht="40.5" x14ac:dyDescent="0.25">
      <c r="A29" s="107">
        <v>24</v>
      </c>
      <c r="B29" s="94" t="s">
        <v>169</v>
      </c>
      <c r="C29" s="89" t="s">
        <v>170</v>
      </c>
      <c r="D29" s="98">
        <v>43349</v>
      </c>
      <c r="E29" s="108">
        <v>43353</v>
      </c>
      <c r="F29" s="88"/>
      <c r="G29" s="91">
        <f>NETWORKDAYS(D29,E29,Festivos!B2:B37)</f>
        <v>3</v>
      </c>
      <c r="H29" s="89" t="s">
        <v>185</v>
      </c>
      <c r="I29" s="118" t="s">
        <v>187</v>
      </c>
      <c r="J29" s="119">
        <v>44143440</v>
      </c>
      <c r="K29" s="120" t="s">
        <v>202</v>
      </c>
    </row>
    <row r="30" spans="1:11" ht="40.5" x14ac:dyDescent="0.25">
      <c r="A30" s="107">
        <v>25</v>
      </c>
      <c r="B30" s="94" t="s">
        <v>171</v>
      </c>
      <c r="C30" s="89" t="s">
        <v>172</v>
      </c>
      <c r="D30" s="117">
        <v>43313</v>
      </c>
      <c r="E30" s="121">
        <v>43315</v>
      </c>
      <c r="F30" s="88"/>
      <c r="G30" s="91">
        <f>NETWORKDAYS(D30,E30,Festivos!B2:B37)</f>
        <v>3</v>
      </c>
      <c r="H30" s="89" t="s">
        <v>185</v>
      </c>
      <c r="I30" s="118" t="s">
        <v>187</v>
      </c>
      <c r="J30" s="119">
        <v>3194885106</v>
      </c>
      <c r="K30" s="120" t="s">
        <v>204</v>
      </c>
    </row>
    <row r="31" spans="1:11" ht="54" x14ac:dyDescent="0.25">
      <c r="A31" s="107">
        <v>26</v>
      </c>
      <c r="B31" s="94" t="s">
        <v>173</v>
      </c>
      <c r="C31" s="89" t="s">
        <v>174</v>
      </c>
      <c r="D31" s="117">
        <v>43315</v>
      </c>
      <c r="E31" s="121">
        <v>43320</v>
      </c>
      <c r="F31" s="88"/>
      <c r="G31" s="91">
        <f>NETWORKDAYS(D31,E31,Festivos!B2:B37)</f>
        <v>3</v>
      </c>
      <c r="H31" s="89" t="s">
        <v>185</v>
      </c>
      <c r="I31" s="118" t="s">
        <v>187</v>
      </c>
      <c r="J31" s="119">
        <v>629505777</v>
      </c>
      <c r="K31" s="120" t="s">
        <v>204</v>
      </c>
    </row>
    <row r="32" spans="1:11" ht="40.5" x14ac:dyDescent="0.25">
      <c r="A32" s="107">
        <v>27</v>
      </c>
      <c r="B32" s="94" t="s">
        <v>191</v>
      </c>
      <c r="C32" s="89" t="s">
        <v>192</v>
      </c>
      <c r="D32" s="117">
        <v>43392</v>
      </c>
      <c r="E32" s="121">
        <v>43412</v>
      </c>
      <c r="F32" s="88"/>
      <c r="G32" s="91">
        <f>NETWORKDAYS(D32,E32,Festivos!B2:B37)</f>
        <v>14</v>
      </c>
      <c r="H32" s="89" t="s">
        <v>185</v>
      </c>
      <c r="I32" s="118" t="s">
        <v>187</v>
      </c>
      <c r="J32" s="119">
        <v>386246339</v>
      </c>
      <c r="K32" s="123" t="s">
        <v>207</v>
      </c>
    </row>
    <row r="33" spans="1:11" ht="40.5" x14ac:dyDescent="0.25">
      <c r="A33" s="107">
        <v>28</v>
      </c>
      <c r="B33" s="94" t="s">
        <v>175</v>
      </c>
      <c r="C33" s="89" t="s">
        <v>176</v>
      </c>
      <c r="D33" s="117">
        <v>43315</v>
      </c>
      <c r="E33" s="121">
        <v>43320</v>
      </c>
      <c r="F33" s="88"/>
      <c r="G33" s="91">
        <f>NETWORKDAYS(D33,E33,Festivos!B2:B37)</f>
        <v>3</v>
      </c>
      <c r="H33" s="89" t="s">
        <v>185</v>
      </c>
      <c r="I33" s="118" t="s">
        <v>187</v>
      </c>
      <c r="J33" s="119">
        <v>30000000</v>
      </c>
      <c r="K33" s="120" t="s">
        <v>202</v>
      </c>
    </row>
    <row r="34" spans="1:11" ht="40.5" x14ac:dyDescent="0.25">
      <c r="A34" s="107">
        <v>29</v>
      </c>
      <c r="B34" s="94" t="s">
        <v>177</v>
      </c>
      <c r="C34" s="89" t="s">
        <v>178</v>
      </c>
      <c r="D34" s="117">
        <v>43383</v>
      </c>
      <c r="E34" s="121">
        <v>43385</v>
      </c>
      <c r="F34" s="88"/>
      <c r="G34" s="91">
        <f>NETWORKDAYS(D34,E34,Festivos!B2:B37)</f>
        <v>3</v>
      </c>
      <c r="H34" s="89" t="s">
        <v>185</v>
      </c>
      <c r="I34" s="118" t="s">
        <v>187</v>
      </c>
      <c r="J34" s="119">
        <v>121207048</v>
      </c>
      <c r="K34" s="123" t="s">
        <v>207</v>
      </c>
    </row>
    <row r="35" spans="1:11" ht="40.5" x14ac:dyDescent="0.25">
      <c r="A35" s="107">
        <v>30</v>
      </c>
      <c r="B35" s="94" t="s">
        <v>193</v>
      </c>
      <c r="C35" s="89" t="s">
        <v>194</v>
      </c>
      <c r="D35" s="98">
        <v>43397</v>
      </c>
      <c r="E35" s="108">
        <v>43406</v>
      </c>
      <c r="F35" s="88"/>
      <c r="G35" s="91">
        <f>NETWORKDAYS(D35,E35,Festivos!B2:B37)</f>
        <v>8</v>
      </c>
      <c r="H35" s="89" t="s">
        <v>185</v>
      </c>
      <c r="I35" s="118" t="s">
        <v>187</v>
      </c>
      <c r="J35" s="119">
        <v>150000000</v>
      </c>
      <c r="K35" s="123" t="s">
        <v>207</v>
      </c>
    </row>
    <row r="36" spans="1:11" ht="27" x14ac:dyDescent="0.25">
      <c r="A36" s="107">
        <v>31</v>
      </c>
      <c r="B36" s="94" t="s">
        <v>195</v>
      </c>
      <c r="C36" s="89" t="s">
        <v>196</v>
      </c>
      <c r="D36" s="98">
        <v>43396</v>
      </c>
      <c r="E36" s="108">
        <v>43406</v>
      </c>
      <c r="F36" s="88"/>
      <c r="G36" s="91">
        <f>NETWORKDAYS(D36,E36,Festivos!B2:B37)</f>
        <v>9</v>
      </c>
      <c r="H36" s="89" t="s">
        <v>185</v>
      </c>
      <c r="I36" s="118" t="s">
        <v>187</v>
      </c>
      <c r="J36" s="119">
        <v>511344509</v>
      </c>
      <c r="K36" s="123" t="s">
        <v>207</v>
      </c>
    </row>
    <row r="37" spans="1:11" ht="27" x14ac:dyDescent="0.25">
      <c r="A37" s="107">
        <v>32</v>
      </c>
      <c r="B37" s="94" t="s">
        <v>179</v>
      </c>
      <c r="C37" s="89" t="s">
        <v>180</v>
      </c>
      <c r="D37" s="117">
        <v>43375</v>
      </c>
      <c r="E37" s="121">
        <v>43375</v>
      </c>
      <c r="F37" s="88"/>
      <c r="G37" s="91">
        <f>NETWORKDAYS(D37,E37,Festivos!B2:B37)</f>
        <v>1</v>
      </c>
      <c r="H37" s="89" t="s">
        <v>185</v>
      </c>
      <c r="I37" s="118" t="s">
        <v>187</v>
      </c>
      <c r="J37" s="119">
        <v>645393801</v>
      </c>
      <c r="K37" s="123" t="s">
        <v>207</v>
      </c>
    </row>
    <row r="38" spans="1:11" ht="27" x14ac:dyDescent="0.25">
      <c r="A38" s="107">
        <v>33</v>
      </c>
      <c r="B38" s="94" t="s">
        <v>197</v>
      </c>
      <c r="C38" s="89" t="s">
        <v>198</v>
      </c>
      <c r="D38" s="117">
        <v>43383</v>
      </c>
      <c r="E38" s="121">
        <v>43412</v>
      </c>
      <c r="F38" s="88"/>
      <c r="G38" s="91">
        <f>NETWORKDAYS(D38,E38,Festivos!B2:B37)</f>
        <v>20</v>
      </c>
      <c r="H38" s="89" t="s">
        <v>185</v>
      </c>
      <c r="I38" s="118" t="s">
        <v>187</v>
      </c>
      <c r="J38" s="119">
        <v>601130000</v>
      </c>
      <c r="K38" s="123" t="s">
        <v>207</v>
      </c>
    </row>
    <row r="39" spans="1:11" ht="27" x14ac:dyDescent="0.25">
      <c r="A39" s="107">
        <v>34</v>
      </c>
      <c r="B39" s="94" t="s">
        <v>199</v>
      </c>
      <c r="C39" s="89" t="s">
        <v>200</v>
      </c>
      <c r="D39" s="98">
        <v>43395</v>
      </c>
      <c r="E39" s="108">
        <v>43403</v>
      </c>
      <c r="F39" s="88"/>
      <c r="G39" s="91">
        <f>NETWORKDAYS(D39,E39,Festivos!B2:B37)</f>
        <v>7</v>
      </c>
      <c r="H39" s="89" t="s">
        <v>185</v>
      </c>
      <c r="I39" s="118" t="s">
        <v>187</v>
      </c>
      <c r="J39" s="119">
        <v>199961613</v>
      </c>
      <c r="K39" s="120" t="s">
        <v>201</v>
      </c>
    </row>
    <row r="40" spans="1:11" ht="41.25" thickBot="1" x14ac:dyDescent="0.3">
      <c r="A40" s="107">
        <v>35</v>
      </c>
      <c r="B40" s="110" t="s">
        <v>181</v>
      </c>
      <c r="C40" s="111" t="s">
        <v>182</v>
      </c>
      <c r="D40" s="124">
        <v>43382</v>
      </c>
      <c r="E40" s="125">
        <v>43385</v>
      </c>
      <c r="F40" s="104"/>
      <c r="G40" s="109">
        <f>NETWORKDAYS(D40,E40,Festivos!B2:B37)</f>
        <v>4</v>
      </c>
      <c r="H40" s="111" t="s">
        <v>185</v>
      </c>
      <c r="I40" s="126" t="s">
        <v>187</v>
      </c>
      <c r="J40" s="127">
        <v>249884625</v>
      </c>
      <c r="K40" s="128" t="s">
        <v>207</v>
      </c>
    </row>
  </sheetData>
  <autoFilter ref="A5:K40"/>
  <mergeCells count="1">
    <mergeCell ref="B2:K4"/>
  </mergeCells>
  <conditionalFormatting sqref="G6:G40">
    <cfRule type="cellIs" dxfId="0" priority="2" operator="greaterThan">
      <formula>10</formula>
    </cfRule>
  </conditionalFormatting>
  <pageMargins left="0.7" right="0.7" top="0.75" bottom="0.75" header="0.3" footer="0.3"/>
  <pageSetup orientation="portrait" r:id="rId1"/>
  <ignoredErrors>
    <ignoredError sqref="G6 G7 G26 G29:G32 G8:G10 G11:G21 G22:G23 G24 G27 G28 G33:G36 G37:G38 G39 G40"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17" workbookViewId="0">
      <selection activeCell="D9" sqref="D9"/>
    </sheetView>
  </sheetViews>
  <sheetFormatPr baseColWidth="10" defaultRowHeight="12.75" x14ac:dyDescent="0.2"/>
  <cols>
    <col min="1" max="1" width="38.140625" bestFit="1" customWidth="1"/>
  </cols>
  <sheetData>
    <row r="1" spans="1:2" ht="15" x14ac:dyDescent="0.2">
      <c r="A1" s="79" t="s">
        <v>86</v>
      </c>
      <c r="B1" s="80" t="s">
        <v>87</v>
      </c>
    </row>
    <row r="2" spans="1:2" ht="15" x14ac:dyDescent="0.2">
      <c r="A2" t="s">
        <v>88</v>
      </c>
      <c r="B2" s="81">
        <v>42736</v>
      </c>
    </row>
    <row r="3" spans="1:2" ht="15" x14ac:dyDescent="0.2">
      <c r="A3" t="s">
        <v>89</v>
      </c>
      <c r="B3" s="81">
        <v>42744</v>
      </c>
    </row>
    <row r="4" spans="1:2" ht="15" x14ac:dyDescent="0.2">
      <c r="A4" t="s">
        <v>90</v>
      </c>
      <c r="B4" s="81">
        <v>42814</v>
      </c>
    </row>
    <row r="5" spans="1:2" ht="15" x14ac:dyDescent="0.2">
      <c r="A5" t="s">
        <v>91</v>
      </c>
      <c r="B5" s="81">
        <v>42838</v>
      </c>
    </row>
    <row r="6" spans="1:2" ht="15" x14ac:dyDescent="0.2">
      <c r="A6" t="s">
        <v>92</v>
      </c>
      <c r="B6" s="81">
        <v>42839</v>
      </c>
    </row>
    <row r="7" spans="1:2" ht="15" x14ac:dyDescent="0.2">
      <c r="A7" t="s">
        <v>93</v>
      </c>
      <c r="B7" s="81">
        <v>42856</v>
      </c>
    </row>
    <row r="8" spans="1:2" ht="15" x14ac:dyDescent="0.2">
      <c r="A8" t="s">
        <v>94</v>
      </c>
      <c r="B8" s="81">
        <v>42884</v>
      </c>
    </row>
    <row r="9" spans="1:2" ht="15" x14ac:dyDescent="0.2">
      <c r="A9" t="s">
        <v>95</v>
      </c>
      <c r="B9" s="81">
        <v>42905</v>
      </c>
    </row>
    <row r="10" spans="1:2" ht="15" x14ac:dyDescent="0.2">
      <c r="A10" t="s">
        <v>96</v>
      </c>
      <c r="B10" s="81">
        <v>42912</v>
      </c>
    </row>
    <row r="11" spans="1:2" ht="15" x14ac:dyDescent="0.2">
      <c r="A11" t="s">
        <v>97</v>
      </c>
      <c r="B11" s="81">
        <v>42919</v>
      </c>
    </row>
    <row r="12" spans="1:2" ht="15" x14ac:dyDescent="0.2">
      <c r="A12" t="s">
        <v>98</v>
      </c>
      <c r="B12" s="81">
        <v>42936</v>
      </c>
    </row>
    <row r="13" spans="1:2" ht="15" x14ac:dyDescent="0.2">
      <c r="A13" t="s">
        <v>99</v>
      </c>
      <c r="B13" s="81">
        <v>42954</v>
      </c>
    </row>
    <row r="14" spans="1:2" ht="15" x14ac:dyDescent="0.2">
      <c r="A14" t="s">
        <v>100</v>
      </c>
      <c r="B14" s="81">
        <v>42968</v>
      </c>
    </row>
    <row r="15" spans="1:2" ht="15" x14ac:dyDescent="0.2">
      <c r="A15" t="s">
        <v>101</v>
      </c>
      <c r="B15" s="81">
        <v>43024</v>
      </c>
    </row>
    <row r="16" spans="1:2" ht="15" x14ac:dyDescent="0.2">
      <c r="A16" t="s">
        <v>102</v>
      </c>
      <c r="B16" s="81">
        <v>43045</v>
      </c>
    </row>
    <row r="17" spans="1:2" ht="15" x14ac:dyDescent="0.2">
      <c r="A17" t="s">
        <v>103</v>
      </c>
      <c r="B17" s="81">
        <v>43052</v>
      </c>
    </row>
    <row r="18" spans="1:2" ht="15" x14ac:dyDescent="0.2">
      <c r="A18" t="s">
        <v>104</v>
      </c>
      <c r="B18" s="81">
        <v>43077</v>
      </c>
    </row>
    <row r="19" spans="1:2" ht="15" x14ac:dyDescent="0.2">
      <c r="A19" s="82" t="s">
        <v>105</v>
      </c>
      <c r="B19" s="83">
        <v>43094</v>
      </c>
    </row>
    <row r="20" spans="1:2" ht="15" x14ac:dyDescent="0.2">
      <c r="A20" s="84" t="s">
        <v>106</v>
      </c>
      <c r="B20" s="81">
        <v>43101</v>
      </c>
    </row>
    <row r="21" spans="1:2" ht="15" x14ac:dyDescent="0.2">
      <c r="A21" s="84" t="s">
        <v>107</v>
      </c>
      <c r="B21" s="81">
        <v>43108</v>
      </c>
    </row>
    <row r="22" spans="1:2" ht="15" x14ac:dyDescent="0.2">
      <c r="A22" s="84" t="s">
        <v>108</v>
      </c>
      <c r="B22" s="81">
        <v>43178</v>
      </c>
    </row>
    <row r="23" spans="1:2" ht="15" x14ac:dyDescent="0.2">
      <c r="A23" s="84" t="s">
        <v>109</v>
      </c>
      <c r="B23" s="81">
        <v>43188</v>
      </c>
    </row>
    <row r="24" spans="1:2" ht="15" x14ac:dyDescent="0.2">
      <c r="A24" s="84" t="s">
        <v>110</v>
      </c>
      <c r="B24" s="81">
        <v>43189</v>
      </c>
    </row>
    <row r="25" spans="1:2" ht="15" x14ac:dyDescent="0.2">
      <c r="A25" s="84" t="s">
        <v>111</v>
      </c>
      <c r="B25" s="81">
        <v>43221</v>
      </c>
    </row>
    <row r="26" spans="1:2" ht="15" x14ac:dyDescent="0.2">
      <c r="A26" s="84" t="s">
        <v>112</v>
      </c>
      <c r="B26" s="81">
        <v>43234</v>
      </c>
    </row>
    <row r="27" spans="1:2" ht="15" x14ac:dyDescent="0.2">
      <c r="A27" s="84" t="s">
        <v>113</v>
      </c>
      <c r="B27" s="81">
        <v>43255</v>
      </c>
    </row>
    <row r="28" spans="1:2" ht="15" x14ac:dyDescent="0.2">
      <c r="A28" s="84" t="s">
        <v>114</v>
      </c>
      <c r="B28" s="81">
        <v>43262</v>
      </c>
    </row>
    <row r="29" spans="1:2" ht="15" x14ac:dyDescent="0.2">
      <c r="A29" s="84" t="s">
        <v>115</v>
      </c>
      <c r="B29" s="81">
        <v>43283</v>
      </c>
    </row>
    <row r="30" spans="1:2" ht="15" x14ac:dyDescent="0.2">
      <c r="A30" s="84" t="s">
        <v>116</v>
      </c>
      <c r="B30" s="81">
        <v>43301</v>
      </c>
    </row>
    <row r="31" spans="1:2" ht="15" x14ac:dyDescent="0.2">
      <c r="A31" s="84" t="s">
        <v>117</v>
      </c>
      <c r="B31" s="81">
        <v>43319</v>
      </c>
    </row>
    <row r="32" spans="1:2" ht="15" x14ac:dyDescent="0.2">
      <c r="A32" s="84" t="s">
        <v>118</v>
      </c>
      <c r="B32" s="81">
        <v>43332</v>
      </c>
    </row>
    <row r="33" spans="1:2" ht="15" x14ac:dyDescent="0.2">
      <c r="A33" s="84" t="s">
        <v>119</v>
      </c>
      <c r="B33" s="81">
        <v>43388</v>
      </c>
    </row>
    <row r="34" spans="1:2" ht="15" x14ac:dyDescent="0.2">
      <c r="A34" s="84" t="s">
        <v>120</v>
      </c>
      <c r="B34" s="81">
        <v>43409</v>
      </c>
    </row>
    <row r="35" spans="1:2" ht="15" x14ac:dyDescent="0.2">
      <c r="A35" s="84" t="s">
        <v>121</v>
      </c>
      <c r="B35" s="81">
        <v>43416</v>
      </c>
    </row>
    <row r="36" spans="1:2" ht="15" x14ac:dyDescent="0.2">
      <c r="A36" s="84" t="s">
        <v>104</v>
      </c>
      <c r="B36" s="81">
        <v>43442</v>
      </c>
    </row>
    <row r="37" spans="1:2" ht="15" x14ac:dyDescent="0.2">
      <c r="A37" s="85" t="s">
        <v>122</v>
      </c>
      <c r="B37" s="83">
        <v>43459</v>
      </c>
    </row>
    <row r="38" spans="1:2" ht="15" x14ac:dyDescent="0.2">
      <c r="A38" s="84" t="s">
        <v>106</v>
      </c>
      <c r="B38" s="81">
        <v>43466</v>
      </c>
    </row>
    <row r="39" spans="1:2" ht="15" x14ac:dyDescent="0.2">
      <c r="A39" s="84" t="s">
        <v>107</v>
      </c>
      <c r="B39" s="81">
        <v>43472</v>
      </c>
    </row>
    <row r="40" spans="1:2" ht="15" x14ac:dyDescent="0.2">
      <c r="A40" s="84" t="s">
        <v>108</v>
      </c>
      <c r="B40" s="81">
        <v>43549</v>
      </c>
    </row>
    <row r="41" spans="1:2" ht="15" x14ac:dyDescent="0.2">
      <c r="A41" s="84" t="s">
        <v>109</v>
      </c>
      <c r="B41" s="81">
        <v>43573</v>
      </c>
    </row>
    <row r="42" spans="1:2" ht="15" x14ac:dyDescent="0.2">
      <c r="A42" s="84" t="s">
        <v>110</v>
      </c>
      <c r="B42" s="81">
        <v>43574</v>
      </c>
    </row>
    <row r="43" spans="1:2" ht="15" x14ac:dyDescent="0.2">
      <c r="A43" s="84" t="s">
        <v>111</v>
      </c>
      <c r="B43" s="81">
        <v>43586</v>
      </c>
    </row>
    <row r="44" spans="1:2" ht="15" x14ac:dyDescent="0.2">
      <c r="A44" s="84" t="s">
        <v>112</v>
      </c>
      <c r="B44" s="81">
        <v>43619</v>
      </c>
    </row>
    <row r="45" spans="1:2" ht="15" x14ac:dyDescent="0.2">
      <c r="A45" s="84" t="s">
        <v>113</v>
      </c>
      <c r="B45" s="81">
        <v>43640</v>
      </c>
    </row>
    <row r="46" spans="1:2" ht="15" x14ac:dyDescent="0.2">
      <c r="A46" s="84" t="s">
        <v>123</v>
      </c>
      <c r="B46" s="81">
        <v>43647</v>
      </c>
    </row>
    <row r="47" spans="1:2" ht="15" x14ac:dyDescent="0.2">
      <c r="A47" s="84" t="s">
        <v>117</v>
      </c>
      <c r="B47" s="81">
        <v>43684</v>
      </c>
    </row>
    <row r="48" spans="1:2" ht="15" x14ac:dyDescent="0.2">
      <c r="A48" s="84" t="s">
        <v>118</v>
      </c>
      <c r="B48" s="81">
        <v>43696</v>
      </c>
    </row>
    <row r="49" spans="1:2" ht="15" x14ac:dyDescent="0.2">
      <c r="A49" s="84" t="s">
        <v>119</v>
      </c>
      <c r="B49" s="81">
        <v>43752</v>
      </c>
    </row>
    <row r="50" spans="1:2" ht="15" x14ac:dyDescent="0.2">
      <c r="A50" s="84" t="s">
        <v>120</v>
      </c>
      <c r="B50" s="81">
        <v>43773</v>
      </c>
    </row>
    <row r="51" spans="1:2" ht="15" x14ac:dyDescent="0.2">
      <c r="A51" s="84" t="s">
        <v>121</v>
      </c>
      <c r="B51" s="81">
        <v>43780</v>
      </c>
    </row>
    <row r="52" spans="1:2" ht="15" x14ac:dyDescent="0.2">
      <c r="A52" s="84" t="s">
        <v>104</v>
      </c>
      <c r="B52" s="81">
        <v>43807</v>
      </c>
    </row>
    <row r="53" spans="1:2" ht="15" x14ac:dyDescent="0.2">
      <c r="A53" s="85" t="s">
        <v>122</v>
      </c>
      <c r="B53" s="83">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9BF9FB-A40D-4C01-82FC-1FEFD12F8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B049C6-25E8-4743-9DC4-B13A3022ADAD}">
  <ds:schemaRefs>
    <ds:schemaRef ds:uri="http://schemas.microsoft.com/office/2006/documentManagement/types"/>
    <ds:schemaRef ds:uri="http://purl.org/dc/dcmitype/"/>
    <ds:schemaRef ds:uri="http://purl.org/dc/elements/1.1/"/>
    <ds:schemaRef ds:uri="47cb3e12-45b3-4531-b84f-87359d4b7239"/>
    <ds:schemaRef ds:uri="a16ba950-d015-4cbc-806e-9cba0f1b5528"/>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961FAC8-8A11-4447-B1DC-ACE3BA39E0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2014-05-14T16:18:01Z</cp:lastPrinted>
  <dcterms:created xsi:type="dcterms:W3CDTF">2007-03-27T20:35:29Z</dcterms:created>
  <dcterms:modified xsi:type="dcterms:W3CDTF">2019-02-11T16:11:34Z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56457400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