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Infraestructura\Infraestructura-2019-02-18\"/>
    </mc:Choice>
  </mc:AlternateContent>
  <bookViews>
    <workbookView xWindow="0" yWindow="0" windowWidth="20490" windowHeight="7755" tabRatio="852" activeTab="1"/>
  </bookViews>
  <sheets>
    <sheet name="Ficha tecnica de indicador" sheetId="4" r:id="rId1"/>
    <sheet name="Ficha medición indicador" sheetId="12" r:id="rId2"/>
    <sheet name="soporte" sheetId="16" r:id="rId3"/>
    <sheet name="rango" sheetId="17" r:id="rId4"/>
  </sheets>
  <externalReferences>
    <externalReference r:id="rId5"/>
  </externalReferences>
  <definedNames>
    <definedName name="_xlnm._FilterDatabase" localSheetId="2" hidden="1">soporte!$B$5:$J$31</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I9" i="12" l="1"/>
  <c r="C29" i="12"/>
  <c r="L34" i="12"/>
  <c r="F34" i="12"/>
  <c r="E34" i="12"/>
  <c r="L33" i="12"/>
  <c r="F33" i="12"/>
  <c r="E33" i="12"/>
  <c r="L32" i="12"/>
  <c r="F32" i="12"/>
  <c r="E32" i="12"/>
  <c r="L31" i="12"/>
  <c r="F31" i="12"/>
  <c r="E31" i="12"/>
  <c r="C30" i="12"/>
  <c r="L30" i="12" s="1"/>
  <c r="L29" i="12"/>
  <c r="L28" i="12"/>
  <c r="F28" i="12"/>
  <c r="E28" i="12"/>
  <c r="L27" i="12"/>
  <c r="F27" i="12"/>
  <c r="E27" i="12"/>
  <c r="C27" i="12"/>
  <c r="L26" i="12"/>
  <c r="F26" i="12"/>
  <c r="E26" i="12"/>
  <c r="L25" i="12"/>
  <c r="F25" i="12"/>
  <c r="E25" i="12"/>
  <c r="L24" i="12"/>
  <c r="F24" i="12"/>
  <c r="E24" i="12"/>
  <c r="L23" i="12"/>
  <c r="F23" i="12"/>
  <c r="E23" i="12"/>
  <c r="F9" i="12"/>
  <c r="E29" i="12" l="1"/>
  <c r="F29" i="12" s="1"/>
  <c r="E30" i="12"/>
  <c r="F30" i="12" s="1"/>
  <c r="F14" i="16" l="1"/>
  <c r="F15" i="16"/>
  <c r="F16" i="16"/>
  <c r="F17" i="16"/>
  <c r="F18" i="16"/>
  <c r="F19" i="16"/>
  <c r="F26" i="16"/>
  <c r="F30" i="16"/>
  <c r="F13" i="16"/>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<sst xmlns="http://schemas.openxmlformats.org/spreadsheetml/2006/main" count="268" uniqueCount="196">
  <si>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</si>
  <si>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</si>
  <si>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</si>
  <si>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</si>
  <si>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</si>
  <si>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</si>
  <si>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</si>
  <si>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</si>
  <si>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</si>
  <si>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</si>
  <si>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</si>
  <si>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</si>
  <si>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</si>
  <si>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</si>
  <si>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</si>
  <si>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</si>
  <si>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</si>
  <si>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</si>
  <si>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</si>
  <si>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</si>
  <si>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</si>
  <si>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</si>
  <si>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</si>
  <si>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</si>
  <si>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</si>
  <si>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</si>
  <si>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</si>
  <si>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</si>
  <si>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</si>
  <si>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</si>
  <si>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</si>
  <si>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</si>
  <si>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</si>
  <si>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</si>
  <si>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</si>
  <si>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</si>
  <si>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</si>
  <si>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</si>
  <si>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</si>
  <si>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</si>
  <si>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</si>
  <si>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</si>
  <si>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</si>
  <si>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</si>
  <si>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</si>
  <si>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</si>
  <si>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</si>
  <si>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</si>
  <si>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</si>
  <si>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</si>
  <si>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</si>
  <si>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</si>
  <si>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</si>
  <si>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</si>
  <si>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</si>
  <si>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</si>
  <si>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</si>
  <si>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</si>
  <si>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</si>
  <si>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</si>
  <si>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</si>
  <si>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</si>
  <si>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de Radicación</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</si>
  <si>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</si>
  <si>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</si>
  <si>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</si>
  <si>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</si>
  <si>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</si>
  <si>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</si>
  <si>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</si>
  <si>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 xml:space="preserve">Medir porcentualmente la cantidad de proyectos formulados fente a los proyectos radicados 
</t>
  </si>
  <si>
    <t>(Número de Proyectos formulados / Número de Proyectos radicados Fontur)*100</t>
  </si>
  <si>
    <t>En el análisis indicar la causa por la cual no fue formulado el proyecto viable.</t>
  </si>
  <si>
    <t xml:space="preserve">Porcentaje de Proyectos formulados </t>
  </si>
  <si>
    <t>Porcentaje de proyectos formulados</t>
  </si>
  <si>
    <t>INFORME DE PROYECTOS RADICADOS Y FORMULADOS</t>
  </si>
  <si>
    <t>Fecha de formulación</t>
  </si>
  <si>
    <t>Valor del proyecto en pesos Col</t>
  </si>
  <si>
    <t>FICHA TECNICA DE INDICADOR DEL PORCENTAJE DE  PROYECTOS FORMULADOS</t>
  </si>
  <si>
    <t>Informe de proyectos radicados y formulados</t>
  </si>
  <si>
    <t>Semestral</t>
  </si>
  <si>
    <t>Causa de No Formulación</t>
  </si>
  <si>
    <t>FNTP-193-2018</t>
  </si>
  <si>
    <t>SEÑALIZACIÓN TURÍSTICA PEATONAL PARA EL MUNICIPIO DE PAIPA, BOYACÁ</t>
  </si>
  <si>
    <t>FNTP-097-2018</t>
  </si>
  <si>
    <t>ESTUDIOS Y DISEÑOS DEL SISTEMA DE SEÑALIZACIÓN TURÍSTICA PEATONAL DEL CENTRO HISTÓRICO DE POPAYÁN</t>
  </si>
  <si>
    <t>FNTP-176-2018</t>
  </si>
  <si>
    <t>ESTUDIOS Y DISEÑOS PARA LA CONSTRUCCIÓN DEL MALECÓN DEL Río TONUSCO EN SANTAFÉ DE ANTIOQUIA</t>
  </si>
  <si>
    <t>Infraestructura Turística</t>
  </si>
  <si>
    <t>FNTP-155-2018</t>
  </si>
  <si>
    <t>MEJORAMIENTO INFRAESTRUCTURA TURÍSTICA ECOPARQUE FARALLONES DE CITARÁ, MUNICIPIO DE CIUDAD BOLIVAR, ANTIOQUIA</t>
  </si>
  <si>
    <t xml:space="preserve"> FNTP-159-2018</t>
  </si>
  <si>
    <t>FNTP-157-2018</t>
  </si>
  <si>
    <t>ESTUDIOS TÉCNICOS Y ELABORACIÓN DE DISEÑOS DE UN PARADOR TURÍSTICO EN EL MUNICIPIO DE SAN JACINTO</t>
  </si>
  <si>
    <t>FNTP-165-2018</t>
  </si>
  <si>
    <t>FNTP-172-2018</t>
  </si>
  <si>
    <t>CONSTRUCCIÓN MIRADOR MUNICIPIO DE MARSELLA</t>
  </si>
  <si>
    <t>FNTP-171-2018</t>
  </si>
  <si>
    <t>CONSULTORIA TÉCNICA ADMINISTRATIVA Y FINANCIERA DE LOS ESTUDIOS, DISEÑOS Y PRESUPUESTO PARA LA CONSTRUCCIÓN DEL PARQUE METROPOLITANO TORRE MIRADOR EN EL CENTRO COMERCIAL ABASTO, EN LA DORADA CALDAS</t>
  </si>
  <si>
    <t xml:space="preserve"> 
FNTP-179-2018</t>
  </si>
  <si>
    <t>CONSTRUCCIÓN Y ADECUACIÓN DEL CORREDOR GASTRONÓMICO Y ARTESANAL PLAZA NUEVA EN EL MUNICIPIO DE LA TEBAIDA, QUINDIO</t>
  </si>
  <si>
    <t xml:space="preserve"> FNTP-178-2018</t>
  </si>
  <si>
    <t>ADQUISICIÓN SEÑALIZACIÓN TURÍSTICA PARA EL AREA URBANA DEL MUNICIPIO DE MONGUÍ DEPARTAMENTO DE BOYACÁ</t>
  </si>
  <si>
    <t>FNTP-177-2018</t>
  </si>
  <si>
    <t>ADECUACIÓN PLAZA DE MERCADO EN EL MUNICIPIO DE PIJAO, QUINDIO</t>
  </si>
  <si>
    <t>CONSTRUCCION SENDERO ECOTURISTICO CERRO MAVICURE</t>
  </si>
  <si>
    <t>FNTP-187-2018</t>
  </si>
  <si>
    <t>ADECUACIÓN DEL ESPACIO Y EQUIPAMIENTO PÚBLICO CON INFRAESTRUCTURA ACCESIBLE Y COMPONENTE TURÍSTICO EN EL MUNICIPIO DE MELGAR</t>
  </si>
  <si>
    <t>BUGA, EL DESTINO TURÍSTICO MAS ACCESIBLE DEL PAIS</t>
  </si>
  <si>
    <t>Obras de Infraestructura Turística</t>
  </si>
  <si>
    <t>Proyecto devuelto el 7 de noviembre de 2018, debido a que el municipio no subsanó todas las observaciones hechas por Fontur, por lo que se da por entendido que el municipio de Ciudad Bolívar desiste del proyecto en mención.</t>
  </si>
  <si>
    <t>INFRAESTRUCTURA BIOPARQUE UKUMARÍ, HÁBITAT PARA HIPOPOTAMOS</t>
  </si>
  <si>
    <t>Proyecto devuelto el 19 de octubre de 2018, dado que el lote en el cual se tiene previsto hacer los estudios y diseños para la construcción del parador, no pertenecen al ente territorial</t>
  </si>
  <si>
    <t>Teniendo en cuenta que no existen recursos para la financiación del proyecto en la vigencia 2018, además de ser necesario actualizar su presupuesto a la vigencia 2019, el 23 de noviembre de 2018 se devolvió el proyecto al proponente.</t>
  </si>
  <si>
    <t>Debido a que el municipio no subsanó todas las observaciones hechas por Fontur, el 9 de noviembre de 2018 se devuelve el proyecto.</t>
  </si>
  <si>
    <t>Se hizo revisión del proyecto y se evidenció que no acataron las observaciones realizadas. El 28 de Noviembre de 2018, se sostuvo conversación con el ente territorial donde manifestaron que no contaban con más recursos disponibles para incluir la interventoría el proyecto. 
• el 7 de diciembre de 2018 se realizó la devolución del proyecto</t>
  </si>
  <si>
    <t>Proyecto devuelto el 23 de noviembre de 2018 dado que el municipio no subsanó todas las observaciones hechas por Fontur el 2 de noviembre de 2018</t>
  </si>
  <si>
    <t>proyecto devuelto el 14 de noviembre de 2018 dado que el municipio no subsanó en su totalidad las observaciones hechas por Fontur el 3 de septiembre de 2018.</t>
  </si>
  <si>
    <t>Teniendo en cuenta que no existen recursos para la financiación del proyecto en la vigencia 2018, el 23 de noviembre de 2018, se devolvió el proyecto al proponente.</t>
  </si>
  <si>
    <t xml:space="preserve">Se hace devolución del proyecto al Viceministerio el 08 de Enero dado que el proponente no subsanó las observaciones en el tiempo establecido
</t>
  </si>
  <si>
    <t>estudios y diseños de Infraestructura Turística</t>
  </si>
  <si>
    <t>Dado que el proponente no subsanó en la fecha acordada, el proyecto fue devuelto al Viceministerio de Turismo el 7 de diciembre de 2018.</t>
  </si>
  <si>
    <t>RENOVACIÓN Y TRANSFORMACIÓN INTEGRAL DEL ESPACIO PÚBLICO DE LA PLAZA DE MERCADO JOSE HILARIO LOPEZ DE BUENAVENTURA-VALLE DEL CAUCA</t>
  </si>
  <si>
    <t>FNTP-091-2015</t>
  </si>
  <si>
    <t>SEÑALIZACION TURÍSTICA PEATONAL Y SU CONEXIÓN VEHICULAR EN EL DISTRITO TURÍSTICO Y CULTURAL DE CARTAGENA DE INDIAS</t>
  </si>
  <si>
    <t>FNTP-130-2015</t>
  </si>
  <si>
    <t>Construcción senderos Caño Cristales</t>
  </si>
  <si>
    <t>FNTP-160-2016</t>
  </si>
  <si>
    <t>Construcción Del Sendero "Eco-Turístico En El Corregimiento De San Cipriano En El Departamento De Valle Del Cauca"</t>
  </si>
  <si>
    <t xml:space="preserve"> 
FNTP-196-2015</t>
  </si>
  <si>
    <t>CONSTRUCCIÓN DEL MUELLE TURÍSTICO DE CAPURGANÁ</t>
  </si>
  <si>
    <t xml:space="preserve">FNTP-033-2015
</t>
  </si>
  <si>
    <t>Festivos 2017</t>
  </si>
  <si>
    <t>Festivos 2018</t>
  </si>
  <si>
    <t>1 enero: Año Nuevo</t>
  </si>
  <si>
    <t>9 enero: Día de los Reyes Magos</t>
  </si>
  <si>
    <t>8 enero: Día de los Reyes Magos</t>
  </si>
  <si>
    <t>20 marzo: Día de San José</t>
  </si>
  <si>
    <t>19 marzo: Día de San José</t>
  </si>
  <si>
    <t>9 abril: Domingo de Ramos</t>
  </si>
  <si>
    <t xml:space="preserve">29 marzo: Jueves santo </t>
  </si>
  <si>
    <t>13 abril: Jueves Santo</t>
  </si>
  <si>
    <t>30 marzo: viernes Santo</t>
  </si>
  <si>
    <t>14 abril: Viernes Santo</t>
  </si>
  <si>
    <t>1 mayo: Día del Trabajo</t>
  </si>
  <si>
    <t>16 abril: Domingo de Resurrección</t>
  </si>
  <si>
    <t>14 mayo: Día de la Ascensión</t>
  </si>
  <si>
    <t>4 junio: Corpus Christi</t>
  </si>
  <si>
    <t>29 mayo: Día de la Ascensión</t>
  </si>
  <si>
    <t>11 junio: Sagrado Corazón</t>
  </si>
  <si>
    <t>19 junio: Corpus Christi</t>
  </si>
  <si>
    <t>2 julio: San Pedro y San Pablo</t>
  </si>
  <si>
    <t>26 junio: Sagrado Corazón</t>
  </si>
  <si>
    <t>20 julio: Día de la Independencia</t>
  </si>
  <si>
    <t>3 julio: San Pedro y San Pablo</t>
  </si>
  <si>
    <t>7 agosto: Batalla de Boyacá</t>
  </si>
  <si>
    <t>20 agosto: La asunción de la Virgen</t>
  </si>
  <si>
    <t>15 octubre: Día de la Raza</t>
  </si>
  <si>
    <t>21 agosto: La asunción de la Virgen</t>
  </si>
  <si>
    <t>5 noviembre: Todos los Santos</t>
  </si>
  <si>
    <t>16 octubre: Día de la Raza</t>
  </si>
  <si>
    <t>12 noviembre: Independencia de Cartagena</t>
  </si>
  <si>
    <t>6 noviembre: Todos los Santos</t>
  </si>
  <si>
    <t>8 diciembre: Día de la Inmaculada Concepción</t>
  </si>
  <si>
    <t>13 noviembre: Independencia de Cartagena</t>
  </si>
  <si>
    <t>25 diciembre: Día de Navidad</t>
  </si>
  <si>
    <t>FNTP-158-2018</t>
  </si>
  <si>
    <t>No de dias</t>
  </si>
  <si>
    <t>FNTP-058-2018</t>
  </si>
  <si>
    <t>VII CONGRESO DE AVITURISMO 2018 - "FERIA DE AVES DE SUDAMÉRICA".</t>
  </si>
  <si>
    <t>Mejoramiento de la competitividad turística - 2018</t>
  </si>
  <si>
    <t>Formación, capacitación y sensibilización turística - 2018</t>
  </si>
  <si>
    <t xml:space="preserve">Presento demoras en su formulación por no recibir cotizaciones dentro de los tiempos de formulacion </t>
  </si>
  <si>
    <t>FNTP-064-2018</t>
  </si>
  <si>
    <t>Fase 1: Implementación de la NTS TS 001-1 en un área turística delimitada dentro de tres destinos turísticos de Colombia</t>
  </si>
  <si>
    <t>Calidad turística - 2018</t>
  </si>
  <si>
    <t>FNTP-054-2018</t>
  </si>
  <si>
    <t>Elaborar un folleto informativo sobre el registro de parques de diversiones y/o atracciones y dispositivos de entretenimiento familiar</t>
  </si>
  <si>
    <t>Mejoramiento de la competitividad turística</t>
  </si>
  <si>
    <t>Seguridad turística</t>
  </si>
  <si>
    <t>El proponente presento demoras en la aprobacion de la ficha final del proyecto</t>
  </si>
  <si>
    <t>FNTP-063-2018</t>
  </si>
  <si>
    <t>Componente Académico en el marco del XVI Congreso Gastronómico de la Ciudad de Popayán</t>
  </si>
  <si>
    <t xml:space="preserve">Presento demoras por que el proponente no presento oportunamente las respuesta a las aclaraciones </t>
  </si>
  <si>
    <t>FNTP-061-2018</t>
  </si>
  <si>
    <t>Fase 1: Implementación de la NTS TS 001-1 en un área turística delimitada dentro del Municipio de Chinchiná, Caldas</t>
  </si>
  <si>
    <t>Calidad turística</t>
  </si>
  <si>
    <t>El proponente no aporto el CDP para la contrapartida de acuerdo con el valor del estudio de mercado. Presento demoras en su formulación por no recibir cotizaciones dentro de los tiempos de formulacion</t>
  </si>
  <si>
    <t>FNTP-066-2018</t>
  </si>
  <si>
    <t>Fortalecimiento del uso turístico de las plazas de mercado del país</t>
  </si>
  <si>
    <t xml:space="preserve">presento demoras dado que el proponente solicitaba una contratacion directa con un proveedor especifico el cual no envio a tiempo la propuesta economica. </t>
  </si>
  <si>
    <t>FNTP-069-2018</t>
  </si>
  <si>
    <t>Plan estratégico de Innovación y Desarrollo Tecnológico para el Impulso de la Competitividad y Productividad del Sector Hotelero</t>
  </si>
  <si>
    <t>Innovación y desarrollo tecnológico</t>
  </si>
  <si>
    <t xml:space="preserve">Se reformulo dado que las actividades del proyecto no estaban de acuerdo con el Manual. Presento demoras por que el proponente no presento oportunamente las respuesta a las aclaraciones </t>
  </si>
  <si>
    <t>Mayo a octubre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</si>
</sst>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 #,##0_-;_-* &quot;-&quot;_-;_-@_-"/>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yyyy\-mm\-dd;@"/>
    <numFmt numFmtId="172" formatCode="_ * #,##0_ ;_ * \-#,##0_ ;_ * &quot;-&quot;??_ ;_ @_ "/>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0"/>
      <color rgb="FF000000"/>
      <name val="Arial"/>
      <family val="2"/>
    </font>
    <font>
      <b/>
      <sz val="16"/>
      <color theme="1"/>
      <name val="Calibri"/>
      <family val="2"/>
      <scheme val="minor"/>
    </font>
    <font>
      <sz val="12"/>
      <color theme="1"/>
      <name val="Calibri"/>
      <family val="2"/>
      <scheme val="minor"/>
    </font>
    <font>
      <sz val="10"/>
      <name val="Arial"/>
    </font>
    <font>
      <b/>
      <sz val="10"/>
      <color theme="0"/>
      <name val="Arial"/>
      <family val="2"/>
    </font>
    <font>
      <sz val="10"/>
      <color theme="0"/>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s>
  <borders count="2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6">
    <xf numFmtId="0" fontId="0" fillId="0" borderId="0"/>
    <xf numFmtId="43" fontId="5"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167"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164" fontId="8" fillId="0" borderId="0" applyFont="0" applyFill="0" applyBorder="0" applyAlignment="0" applyProtection="0"/>
    <xf numFmtId="0" fontId="4" fillId="0" borderId="0"/>
    <xf numFmtId="0" fontId="22" fillId="0" borderId="0"/>
    <xf numFmtId="44" fontId="2" fillId="0" borderId="0" applyFont="0" applyFill="0" applyBorder="0" applyAlignment="0" applyProtection="0"/>
    <xf numFmtId="0" fontId="1" fillId="0" borderId="0"/>
    <xf numFmtId="41" fontId="26" fillId="0" borderId="0" applyFont="0" applyFill="0" applyBorder="0" applyAlignment="0" applyProtection="0"/>
    <xf numFmtId="9" fontId="26" fillId="0" borderId="0" applyFont="0" applyFill="0" applyBorder="0" applyAlignment="0" applyProtection="0"/>
  </cellStyleXfs>
  <cellXfs count="176">
    <xf numFmtId="0" fontId="0" fillId="0" borderId="0" xfId="0"/>
    <xf numFmtId="0" fontId="14" fillId="2" borderId="10" xfId="5" applyFont="1" applyFill="1" applyBorder="1" applyAlignment="1">
      <alignment horizontal="left" vertical="center" wrapText="1"/>
    </xf>
    <xf numFmtId="0" fontId="9" fillId="2" borderId="0" xfId="5" applyFont="1" applyFill="1"/>
    <xf numFmtId="0" fontId="9"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9" fillId="2" borderId="0" xfId="5" applyFont="1" applyFill="1" applyBorder="1"/>
    <xf numFmtId="0" fontId="15" fillId="2" borderId="5" xfId="5" applyFont="1" applyFill="1" applyBorder="1" applyAlignment="1">
      <alignment horizontal="center" vertical="center" wrapText="1"/>
    </xf>
    <xf numFmtId="0" fontId="4" fillId="2" borderId="0" xfId="5" applyFont="1" applyFill="1" applyAlignment="1">
      <alignment vertical="center"/>
    </xf>
    <xf numFmtId="0" fontId="9"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3" fillId="2" borderId="4" xfId="5" applyFont="1" applyFill="1" applyBorder="1" applyAlignment="1">
      <alignment horizontal="left"/>
    </xf>
    <xf numFmtId="0" fontId="14" fillId="2" borderId="7" xfId="5" applyFont="1" applyFill="1" applyBorder="1" applyAlignment="1">
      <alignment horizontal="left" vertical="top" wrapText="1"/>
    </xf>
    <xf numFmtId="0" fontId="18" fillId="0" borderId="0" xfId="4" applyFont="1"/>
    <xf numFmtId="0" fontId="18" fillId="0" borderId="0" xfId="4" applyFont="1" applyProtection="1">
      <protection hidden="1"/>
    </xf>
    <xf numFmtId="0" fontId="18" fillId="0" borderId="0" xfId="4" applyFont="1" applyAlignment="1"/>
    <xf numFmtId="0" fontId="18" fillId="0" borderId="0" xfId="4" applyFont="1" applyAlignment="1" applyProtection="1">
      <protection hidden="1"/>
    </xf>
    <xf numFmtId="0" fontId="15" fillId="0" borderId="2" xfId="4" applyFont="1" applyBorder="1" applyAlignment="1" applyProtection="1">
      <protection locked="0"/>
    </xf>
    <xf numFmtId="0" fontId="15" fillId="0" borderId="3" xfId="4" applyFont="1" applyBorder="1" applyAlignment="1" applyProtection="1">
      <protection locked="0"/>
    </xf>
    <xf numFmtId="0" fontId="15" fillId="0" borderId="9" xfId="4" applyFont="1" applyBorder="1" applyAlignment="1" applyProtection="1">
      <protection locked="0"/>
    </xf>
    <xf numFmtId="0" fontId="15" fillId="0" borderId="0" xfId="4" applyFont="1" applyBorder="1" applyAlignment="1" applyProtection="1">
      <protection locked="0"/>
    </xf>
    <xf numFmtId="0" fontId="18" fillId="0" borderId="0" xfId="4" applyFont="1" applyProtection="1">
      <protection locked="0"/>
    </xf>
    <xf numFmtId="0" fontId="15" fillId="2" borderId="0" xfId="4" applyFont="1" applyFill="1"/>
    <xf numFmtId="0" fontId="15" fillId="2" borderId="0" xfId="4" applyFont="1" applyFill="1" applyProtection="1">
      <protection hidden="1"/>
    </xf>
    <xf numFmtId="0" fontId="15" fillId="2" borderId="0" xfId="4" applyFont="1" applyFill="1" applyAlignment="1" applyProtection="1">
      <protection hidden="1"/>
    </xf>
    <xf numFmtId="0" fontId="18" fillId="2" borderId="0" xfId="4" applyFont="1" applyFill="1"/>
    <xf numFmtId="0" fontId="18" fillId="2" borderId="0" xfId="4" applyFont="1" applyFill="1" applyProtection="1">
      <protection hidden="1"/>
    </xf>
    <xf numFmtId="0" fontId="18" fillId="2" borderId="0" xfId="4" applyFont="1" applyFill="1" applyAlignment="1" applyProtection="1">
      <protection hidden="1"/>
    </xf>
    <xf numFmtId="0" fontId="18" fillId="2" borderId="0" xfId="4" applyFont="1" applyFill="1" applyAlignment="1"/>
    <xf numFmtId="0" fontId="18" fillId="2" borderId="0" xfId="4" applyFont="1" applyFill="1" applyBorder="1" applyProtection="1">
      <protection locked="0"/>
    </xf>
    <xf numFmtId="0" fontId="20" fillId="2" borderId="0" xfId="4" applyFont="1" applyFill="1" applyBorder="1" applyProtection="1">
      <protection locked="0"/>
    </xf>
    <xf numFmtId="0" fontId="4" fillId="2" borderId="0" xfId="4" applyFont="1" applyFill="1" applyBorder="1" applyAlignment="1" applyProtection="1">
      <alignment horizontal="center"/>
      <protection locked="0"/>
    </xf>
    <xf numFmtId="166"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70" fontId="18" fillId="2" borderId="0" xfId="7" applyNumberFormat="1" applyFont="1" applyFill="1" applyProtection="1">
      <protection hidden="1"/>
    </xf>
    <xf numFmtId="169"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8" fontId="19" fillId="2" borderId="0" xfId="6" applyNumberFormat="1" applyFont="1" applyFill="1" applyBorder="1" applyAlignment="1" applyProtection="1">
      <alignment horizontal="center"/>
      <protection locked="0"/>
    </xf>
    <xf numFmtId="0" fontId="4" fillId="2" borderId="5" xfId="4" applyFont="1" applyFill="1" applyBorder="1" applyAlignment="1" applyProtection="1">
      <alignment horizontal="left"/>
      <protection locked="0"/>
    </xf>
    <xf numFmtId="0" fontId="4" fillId="2" borderId="6" xfId="4" applyFont="1" applyFill="1" applyBorder="1" applyAlignment="1" applyProtection="1">
      <alignment horizontal="left"/>
      <protection locked="0"/>
    </xf>
    <xf numFmtId="0" fontId="15" fillId="2" borderId="0" xfId="4" applyFont="1" applyFill="1" applyAlignment="1">
      <alignment horizontal="center" vertical="center" wrapText="1"/>
    </xf>
    <xf numFmtId="0" fontId="15" fillId="2" borderId="0" xfId="4" applyFont="1" applyFill="1" applyAlignment="1" applyProtection="1">
      <alignment horizontal="center" vertical="center" wrapText="1"/>
      <protection hidden="1"/>
    </xf>
    <xf numFmtId="0" fontId="14" fillId="0" borderId="4" xfId="4" applyFont="1" applyBorder="1" applyAlignment="1" applyProtection="1">
      <protection locked="0"/>
    </xf>
    <xf numFmtId="0" fontId="14" fillId="2" borderId="7" xfId="4" applyFont="1" applyFill="1" applyBorder="1" applyAlignment="1" applyProtection="1">
      <alignment horizontal="left" vertical="top"/>
      <protection locked="0"/>
    </xf>
    <xf numFmtId="0" fontId="14" fillId="0" borderId="10" xfId="4" applyFont="1" applyBorder="1" applyAlignment="1" applyProtection="1">
      <alignment vertic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1" fontId="4" fillId="2" borderId="1" xfId="6" applyNumberFormat="1" applyFont="1" applyFill="1" applyBorder="1" applyAlignment="1" applyProtection="1">
      <alignment horizontal="center"/>
      <protection locked="0"/>
    </xf>
    <xf numFmtId="1" fontId="19" fillId="2" borderId="1" xfId="6" applyNumberFormat="1" applyFont="1" applyFill="1" applyBorder="1" applyAlignment="1" applyProtection="1">
      <alignment horizontal="center"/>
      <protection locked="0"/>
    </xf>
    <xf numFmtId="168" fontId="19" fillId="2" borderId="1" xfId="6" applyNumberFormat="1" applyFont="1" applyFill="1" applyBorder="1" applyAlignment="1" applyProtection="1">
      <alignment vertical="center"/>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ont="1" applyFill="1" applyBorder="1" applyAlignment="1" applyProtection="1">
      <alignment horizontal="center" vertical="top" wrapText="1"/>
      <protection locked="0"/>
    </xf>
    <xf numFmtId="0" fontId="16" fillId="7" borderId="13" xfId="4" applyFont="1" applyFill="1" applyBorder="1" applyAlignment="1">
      <alignment vertical="center" wrapText="1"/>
    </xf>
    <xf numFmtId="0" fontId="16" fillId="7" borderId="13" xfId="4" applyFont="1" applyFill="1" applyBorder="1" applyAlignment="1" applyProtection="1">
      <alignment horizontal="center" vertical="center" wrapText="1"/>
      <protection locked="0"/>
    </xf>
    <xf numFmtId="0" fontId="19" fillId="6" borderId="14" xfId="4" applyFont="1" applyFill="1" applyBorder="1" applyAlignment="1" applyProtection="1">
      <alignment horizontal="left" vertical="center" wrapText="1"/>
      <protection locked="0"/>
    </xf>
    <xf numFmtId="0" fontId="16"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18" fillId="2" borderId="2" xfId="4" applyFont="1" applyFill="1" applyBorder="1" applyProtection="1">
      <protection locked="0"/>
    </xf>
    <xf numFmtId="0" fontId="18" fillId="2" borderId="3" xfId="4" applyFont="1" applyFill="1" applyBorder="1" applyProtection="1">
      <protection locked="0"/>
    </xf>
    <xf numFmtId="0" fontId="18" fillId="2" borderId="4" xfId="4" applyFont="1" applyFill="1" applyBorder="1" applyProtection="1">
      <protection locked="0"/>
    </xf>
    <xf numFmtId="0" fontId="18" fillId="2" borderId="9" xfId="4" applyFont="1" applyFill="1" applyBorder="1" applyProtection="1">
      <protection locked="0"/>
    </xf>
    <xf numFmtId="0" fontId="18"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5" xfId="4" applyFont="1" applyFill="1" applyBorder="1" applyAlignment="1" applyProtection="1">
      <alignment horizontal="center" vertical="justify"/>
      <protection locked="0"/>
    </xf>
    <xf numFmtId="0" fontId="18" fillId="2" borderId="6" xfId="4" applyFont="1" applyFill="1" applyBorder="1" applyProtection="1">
      <protection locked="0"/>
    </xf>
    <xf numFmtId="0" fontId="18" fillId="2" borderId="7" xfId="4" applyFont="1" applyFill="1" applyBorder="1" applyProtection="1">
      <protection locked="0"/>
    </xf>
    <xf numFmtId="0" fontId="7" fillId="2" borderId="5" xfId="0" applyFont="1" applyFill="1" applyBorder="1" applyAlignment="1"/>
    <xf numFmtId="9" fontId="19" fillId="2" borderId="1" xfId="6" applyNumberFormat="1" applyFont="1" applyFill="1" applyBorder="1" applyAlignment="1" applyProtection="1">
      <alignment horizontal="center"/>
      <protection locked="0"/>
    </xf>
    <xf numFmtId="172" fontId="19" fillId="2" borderId="1" xfId="6" applyNumberFormat="1" applyFont="1" applyFill="1" applyBorder="1" applyAlignment="1" applyProtection="1">
      <alignment horizontal="center"/>
      <protection locked="0"/>
    </xf>
    <xf numFmtId="171" fontId="4" fillId="0" borderId="24" xfId="10" applyNumberFormat="1" applyFont="1" applyFill="1" applyBorder="1" applyAlignment="1">
      <alignment horizontal="center" vertical="center" wrapText="1"/>
    </xf>
    <xf numFmtId="171" fontId="4" fillId="2" borderId="24" xfId="10" applyNumberFormat="1" applyFont="1" applyFill="1" applyBorder="1" applyAlignment="1">
      <alignment horizontal="center" vertical="center" wrapText="1"/>
    </xf>
    <xf numFmtId="0" fontId="4" fillId="2" borderId="24" xfId="0" applyNumberFormat="1" applyFont="1" applyFill="1" applyBorder="1" applyAlignment="1">
      <alignment horizontal="left" vertical="center"/>
    </xf>
    <xf numFmtId="0" fontId="4" fillId="0" borderId="24" xfId="0" applyFont="1" applyBorder="1" applyAlignment="1">
      <alignment horizontal="left" vertical="center" wrapText="1"/>
    </xf>
    <xf numFmtId="0" fontId="4" fillId="2" borderId="0" xfId="0" applyFont="1" applyFill="1"/>
    <xf numFmtId="0" fontId="4" fillId="2" borderId="2" xfId="0" applyFont="1" applyFill="1" applyBorder="1"/>
    <xf numFmtId="0" fontId="4" fillId="2" borderId="9" xfId="0" applyFont="1" applyFill="1" applyBorder="1"/>
    <xf numFmtId="0" fontId="4" fillId="2" borderId="24" xfId="0" applyFont="1" applyFill="1" applyBorder="1" applyAlignment="1">
      <alignment wrapText="1"/>
    </xf>
    <xf numFmtId="0" fontId="4" fillId="2" borderId="0" xfId="0" applyFont="1" applyFill="1" applyAlignment="1">
      <alignment wrapText="1"/>
    </xf>
    <xf numFmtId="0" fontId="4" fillId="2" borderId="4" xfId="0" applyFont="1" applyFill="1" applyBorder="1" applyAlignment="1">
      <alignment wrapText="1"/>
    </xf>
    <xf numFmtId="0" fontId="4" fillId="2" borderId="10" xfId="0" applyFont="1" applyFill="1" applyBorder="1" applyAlignment="1">
      <alignment vertical="center" wrapText="1"/>
    </xf>
    <xf numFmtId="0" fontId="16" fillId="7" borderId="22"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16" fillId="7" borderId="21" xfId="0" applyFont="1" applyFill="1" applyBorder="1" applyAlignment="1">
      <alignment horizontal="center" vertical="center" wrapText="1"/>
    </xf>
    <xf numFmtId="164" fontId="4" fillId="0" borderId="24" xfId="9" applyFont="1" applyFill="1" applyBorder="1" applyAlignment="1">
      <alignment horizontal="left" vertical="center"/>
    </xf>
    <xf numFmtId="164" fontId="4" fillId="2" borderId="24" xfId="9" applyFont="1" applyFill="1" applyBorder="1" applyAlignment="1">
      <alignment horizontal="left" vertical="center"/>
    </xf>
    <xf numFmtId="0" fontId="4" fillId="2" borderId="24" xfId="0" applyFont="1" applyFill="1" applyBorder="1" applyAlignment="1">
      <alignment horizontal="left" vertical="center" wrapText="1"/>
    </xf>
    <xf numFmtId="0" fontId="9" fillId="0" borderId="24" xfId="0" applyFont="1" applyFill="1" applyBorder="1"/>
    <xf numFmtId="0" fontId="9" fillId="0" borderId="24" xfId="0" applyFont="1" applyFill="1" applyBorder="1" applyAlignment="1">
      <alignment wrapText="1"/>
    </xf>
    <xf numFmtId="0" fontId="4" fillId="2" borderId="24" xfId="0" applyFont="1" applyFill="1" applyBorder="1" applyAlignment="1">
      <alignment horizontal="left" vertical="center"/>
    </xf>
    <xf numFmtId="0" fontId="23" fillId="2" borderId="24" xfId="0" applyFont="1" applyFill="1" applyBorder="1" applyAlignment="1">
      <alignment horizontal="left" vertical="center" wrapText="1"/>
    </xf>
    <xf numFmtId="0" fontId="4" fillId="0" borderId="24" xfId="0" applyFont="1" applyFill="1" applyBorder="1" applyAlignment="1">
      <alignment horizontal="left" vertical="center" wrapText="1"/>
    </xf>
    <xf numFmtId="171" fontId="4" fillId="0" borderId="25" xfId="10" applyNumberFormat="1" applyFont="1" applyFill="1" applyBorder="1" applyAlignment="1">
      <alignment horizontal="center" vertical="center" wrapText="1"/>
    </xf>
    <xf numFmtId="0" fontId="4" fillId="2" borderId="25" xfId="0" applyNumberFormat="1" applyFont="1" applyFill="1" applyBorder="1" applyAlignment="1">
      <alignment horizontal="left" vertical="center"/>
    </xf>
    <xf numFmtId="0" fontId="4" fillId="0" borderId="25" xfId="0" applyFont="1" applyBorder="1" applyAlignment="1">
      <alignment horizontal="left" vertical="center" wrapText="1"/>
    </xf>
    <xf numFmtId="164" fontId="4" fillId="2" borderId="25" xfId="9" applyFont="1" applyFill="1" applyBorder="1" applyAlignment="1">
      <alignment horizontal="left" vertical="center"/>
    </xf>
    <xf numFmtId="0" fontId="4" fillId="2" borderId="25" xfId="0" applyFont="1" applyFill="1" applyBorder="1" applyAlignment="1">
      <alignment wrapText="1"/>
    </xf>
    <xf numFmtId="0" fontId="23" fillId="2" borderId="24" xfId="0" applyFont="1" applyFill="1" applyBorder="1" applyAlignment="1">
      <alignment vertical="center" wrapText="1"/>
    </xf>
    <xf numFmtId="14" fontId="4" fillId="2" borderId="24" xfId="0" applyNumberFormat="1" applyFont="1" applyFill="1" applyBorder="1" applyAlignment="1">
      <alignment horizontal="center" vertical="center"/>
    </xf>
    <xf numFmtId="0" fontId="4" fillId="2" borderId="9" xfId="4" applyFont="1" applyFill="1" applyBorder="1" applyAlignment="1" applyProtection="1">
      <alignment horizontal="center" vertical="justify"/>
      <protection locked="0"/>
    </xf>
    <xf numFmtId="0" fontId="24" fillId="0" borderId="24" xfId="13" applyFont="1" applyBorder="1" applyAlignment="1">
      <alignment horizontal="center"/>
    </xf>
    <xf numFmtId="0" fontId="1" fillId="0" borderId="0" xfId="13"/>
    <xf numFmtId="0" fontId="1" fillId="0" borderId="24" xfId="13" applyBorder="1"/>
    <xf numFmtId="15" fontId="25" fillId="0" borderId="26" xfId="13" applyNumberFormat="1" applyFont="1" applyBorder="1" applyAlignment="1">
      <alignment horizontal="center"/>
    </xf>
    <xf numFmtId="1" fontId="4" fillId="0" borderId="24" xfId="10" applyNumberFormat="1" applyFont="1" applyFill="1" applyBorder="1" applyAlignment="1">
      <alignment horizontal="center" vertical="center" wrapText="1"/>
    </xf>
    <xf numFmtId="1" fontId="4" fillId="8" borderId="24" xfId="10" applyNumberFormat="1" applyFont="1" applyFill="1" applyBorder="1" applyAlignment="1">
      <alignment horizontal="center" vertical="center" wrapText="1"/>
    </xf>
    <xf numFmtId="0" fontId="4" fillId="2" borderId="7" xfId="0" applyFont="1" applyFill="1" applyBorder="1" applyAlignment="1">
      <alignment horizontal="left" vertical="top"/>
    </xf>
    <xf numFmtId="49" fontId="0" fillId="0" borderId="24" xfId="0" applyNumberFormat="1" applyBorder="1" applyAlignment="1">
      <alignment horizontal="left" vertical="top"/>
    </xf>
    <xf numFmtId="1" fontId="4" fillId="8" borderId="24" xfId="0" applyNumberFormat="1" applyFont="1" applyFill="1" applyBorder="1" applyAlignment="1">
      <alignment horizontal="center" vertical="center"/>
    </xf>
    <xf numFmtId="41" fontId="0" fillId="0" borderId="24" xfId="14" applyFont="1" applyBorder="1" applyAlignment="1">
      <alignment horizontal="left" vertical="top"/>
    </xf>
    <xf numFmtId="0" fontId="4" fillId="2" borderId="24" xfId="0" applyFont="1" applyFill="1" applyBorder="1" applyAlignment="1">
      <alignment horizontal="left" vertical="top" wrapText="1"/>
    </xf>
    <xf numFmtId="1" fontId="4" fillId="0" borderId="24" xfId="0" applyNumberFormat="1" applyFont="1" applyBorder="1" applyAlignment="1">
      <alignment horizontal="center" vertical="center"/>
    </xf>
    <xf numFmtId="0" fontId="0" fillId="2" borderId="24" xfId="0" applyFill="1" applyBorder="1" applyAlignment="1">
      <alignment horizontal="left" vertical="top"/>
    </xf>
    <xf numFmtId="9" fontId="19" fillId="2" borderId="1" xfId="15" applyFont="1" applyFill="1" applyBorder="1" applyAlignment="1" applyProtection="1">
      <alignment horizontal="center"/>
      <protection locked="0"/>
    </xf>
    <xf numFmtId="9" fontId="28" fillId="9" borderId="1" xfId="15" applyFont="1" applyFill="1" applyBorder="1" applyAlignment="1" applyProtection="1">
      <alignment horizontal="center"/>
      <protection locked="0"/>
    </xf>
    <xf numFmtId="9" fontId="28" fillId="9" borderId="1" xfId="6" applyNumberFormat="1" applyFont="1" applyFill="1" applyBorder="1" applyAlignment="1" applyProtection="1">
      <alignment horizontal="center"/>
      <protection locked="0"/>
    </xf>
    <xf numFmtId="0" fontId="12" fillId="2" borderId="3" xfId="5" applyFont="1" applyFill="1" applyBorder="1" applyAlignment="1">
      <alignment horizontal="center" vertical="center" wrapText="1"/>
    </xf>
    <xf numFmtId="0" fontId="12" fillId="2" borderId="3" xfId="5" applyFont="1" applyFill="1" applyBorder="1" applyAlignment="1">
      <alignment horizontal="center" vertical="center"/>
    </xf>
    <xf numFmtId="0" fontId="12" fillId="2" borderId="0" xfId="5" applyFont="1" applyFill="1" applyBorder="1" applyAlignment="1">
      <alignment horizontal="center" vertical="center"/>
    </xf>
    <xf numFmtId="0" fontId="12"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6" fillId="7" borderId="1"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7" xfId="0" applyFont="1" applyFill="1" applyBorder="1" applyAlignment="1">
      <alignment horizontal="justify" vertical="center" wrapText="1"/>
    </xf>
    <xf numFmtId="0" fontId="16"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16" fillId="7" borderId="1" xfId="5" applyFont="1" applyFill="1" applyBorder="1" applyAlignment="1">
      <alignment horizontal="center" vertical="center" wrapText="1"/>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4" fillId="2" borderId="1" xfId="4" applyFont="1" applyFill="1" applyBorder="1" applyAlignment="1" applyProtection="1">
      <alignment horizontal="center" vertical="center" wrapText="1"/>
      <protection locked="0"/>
    </xf>
    <xf numFmtId="0" fontId="18" fillId="2" borderId="9" xfId="4" applyFont="1" applyFill="1" applyBorder="1" applyAlignment="1" applyProtection="1">
      <alignment horizontal="right"/>
      <protection locked="0"/>
    </xf>
    <xf numFmtId="0" fontId="18" fillId="2" borderId="0" xfId="4" applyFont="1" applyFill="1" applyBorder="1" applyAlignment="1" applyProtection="1">
      <alignment horizontal="right"/>
      <protection locked="0"/>
    </xf>
    <xf numFmtId="0" fontId="11" fillId="7" borderId="18" xfId="4" applyFont="1" applyFill="1" applyBorder="1" applyAlignment="1" applyProtection="1">
      <alignment horizontal="center"/>
      <protection locked="0"/>
    </xf>
    <xf numFmtId="0" fontId="11" fillId="7" borderId="19" xfId="4" applyFont="1" applyFill="1" applyBorder="1" applyAlignment="1" applyProtection="1">
      <alignment horizontal="center"/>
      <protection locked="0"/>
    </xf>
    <xf numFmtId="0" fontId="11" fillId="7" borderId="20" xfId="4" applyFont="1" applyFill="1" applyBorder="1" applyAlignment="1" applyProtection="1">
      <alignment horizontal="center"/>
      <protection locked="0"/>
    </xf>
    <xf numFmtId="0" fontId="21" fillId="2" borderId="2" xfId="4" applyFont="1" applyFill="1" applyBorder="1" applyAlignment="1" applyProtection="1">
      <alignment vertical="top" wrapText="1"/>
      <protection locked="0"/>
    </xf>
    <xf numFmtId="0" fontId="21" fillId="2" borderId="3" xfId="4" applyFont="1" applyFill="1" applyBorder="1" applyAlignment="1" applyProtection="1">
      <alignment vertical="top" wrapText="1"/>
      <protection locked="0"/>
    </xf>
    <xf numFmtId="0" fontId="21" fillId="2" borderId="4" xfId="4" applyFont="1" applyFill="1" applyBorder="1" applyAlignment="1" applyProtection="1">
      <alignment vertical="top" wrapText="1"/>
      <protection locked="0"/>
    </xf>
    <xf numFmtId="0" fontId="19" fillId="2" borderId="9" xfId="4" applyFont="1" applyFill="1" applyBorder="1" applyAlignment="1">
      <alignment vertical="top" wrapText="1"/>
    </xf>
    <xf numFmtId="0" fontId="19" fillId="2" borderId="0" xfId="4" applyFont="1" applyFill="1" applyBorder="1" applyAlignment="1">
      <alignment vertical="top" wrapText="1"/>
    </xf>
    <xf numFmtId="0" fontId="19" fillId="2" borderId="10" xfId="4" applyFont="1" applyFill="1" applyBorder="1" applyAlignment="1">
      <alignment vertical="top" wrapText="1"/>
    </xf>
    <xf numFmtId="9" fontId="27" fillId="9" borderId="1" xfId="4" applyNumberFormat="1" applyFont="1" applyFill="1" applyBorder="1" applyAlignment="1" applyProtection="1">
      <alignment horizontal="center" vertical="center" wrapText="1"/>
      <protection locked="0"/>
    </xf>
    <xf numFmtId="0" fontId="27" fillId="9" borderId="1" xfId="4" applyFont="1" applyFill="1" applyBorder="1" applyAlignment="1" applyProtection="1">
      <alignment horizontal="center" vertical="center" wrapText="1"/>
      <protection locked="0"/>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6" fillId="7" borderId="15" xfId="4" applyFont="1" applyFill="1" applyBorder="1" applyAlignment="1">
      <alignment horizontal="left" vertical="center" wrapText="1"/>
    </xf>
    <xf numFmtId="0" fontId="16" fillId="7" borderId="16" xfId="4" applyFont="1" applyFill="1" applyBorder="1" applyAlignment="1">
      <alignment horizontal="left" vertical="center" wrapText="1"/>
    </xf>
    <xf numFmtId="0" fontId="16" fillId="7" borderId="16" xfId="4" applyFont="1" applyFill="1" applyBorder="1" applyAlignment="1" applyProtection="1">
      <alignment horizontal="center" vertical="center"/>
      <protection locked="0"/>
    </xf>
    <xf numFmtId="9" fontId="4" fillId="2" borderId="1"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5" fillId="0" borderId="0" xfId="4" applyFont="1" applyAlignment="1" applyProtection="1">
      <alignment horizontal="center"/>
      <protection locked="0"/>
    </xf>
    <xf numFmtId="0" fontId="16" fillId="7" borderId="12" xfId="4" applyFont="1" applyFill="1" applyBorder="1" applyAlignment="1">
      <alignment horizontal="left" vertical="center" wrapText="1"/>
    </xf>
    <xf numFmtId="0" fontId="16" fillId="7" borderId="13" xfId="4" applyFont="1" applyFill="1" applyBorder="1" applyAlignment="1">
      <alignment horizontal="left" vertical="center" wrapText="1"/>
    </xf>
    <xf numFmtId="0" fontId="16" fillId="7" borderId="13" xfId="4" applyFont="1" applyFill="1" applyBorder="1" applyAlignment="1" applyProtection="1">
      <alignment horizontal="center" vertical="center"/>
      <protection locked="0"/>
    </xf>
    <xf numFmtId="0" fontId="10" fillId="0" borderId="3" xfId="4" applyFont="1" applyBorder="1" applyAlignment="1" applyProtection="1">
      <alignment horizontal="center" vertical="center" wrapText="1"/>
      <protection locked="0"/>
    </xf>
    <xf numFmtId="0" fontId="10" fillId="0" borderId="3" xfId="4" applyFont="1" applyBorder="1" applyAlignment="1" applyProtection="1">
      <alignment horizontal="center" vertical="center"/>
      <protection locked="0"/>
    </xf>
    <xf numFmtId="0" fontId="10" fillId="0" borderId="0" xfId="4" applyFont="1" applyBorder="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6" xfId="0" applyFont="1" applyFill="1" applyBorder="1" applyAlignment="1">
      <alignment horizontal="center" vertical="center" wrapText="1"/>
    </xf>
  </cellXfs>
  <cellStyles count="16">
    <cellStyle name="Euro" xfId="2"/>
    <cellStyle name="Millares [0]" xfId="14" builtinId="6"/>
    <cellStyle name="Millares 2" xfId="1"/>
    <cellStyle name="Millares 3" xfId="7"/>
    <cellStyle name="Millares_Prueba formato indicadores con mensaje automático" xfId="6"/>
    <cellStyle name="Moneda" xfId="9" builtinId="4"/>
    <cellStyle name="Moneda 2" xfId="3"/>
    <cellStyle name="Moneda 4" xfId="12"/>
    <cellStyle name="Normal" xfId="0" builtinId="0"/>
    <cellStyle name="Normal 2" xfId="4"/>
    <cellStyle name="Normal 2 10" xfId="10"/>
    <cellStyle name="Normal 2 10 2" xfId="11"/>
    <cellStyle name="Normal 3" xfId="5"/>
    <cellStyle name="Normal 4" xfId="13"/>
    <cellStyle name="Porcentaje" xfId="15" builtinId="5"/>
    <cellStyle name="Porcentual 2" xfId="8"/>
  </cellStyles>
  <dxfs count="19">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formatCode="0%">
                  <c:v>0.14285714285714285</c:v>
                </c:pt>
                <c:pt idx="6" formatCode="0%">
                  <c:v>1</c:v>
                </c:pt>
                <c:pt idx="7" formatCode="0%">
                  <c:v>0</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formatCode="0%">
                  <c:v>0.8</c:v>
                </c:pt>
                <c:pt idx="6" formatCode="0%">
                  <c:v>0.8</c:v>
                </c:pt>
                <c:pt idx="7" formatCode="0%">
                  <c:v>0.8</c:v>
                </c:pt>
              </c:numCache>
            </c:numRef>
          </c:val>
          <c:smooth val="0"/>
        </c:ser>
        <c:dLbls>
          <c:showLegendKey val="0"/>
          <c:showVal val="0"/>
          <c:showCatName val="0"/>
          <c:showSerName val="0"/>
          <c:showPercent val="0"/>
          <c:showBubbleSize val="0"/>
        </c:dLbls>
        <c:marker val="1"/>
        <c:smooth val="0"/>
        <c:axId val="498051296"/>
        <c:axId val="989834400"/>
      </c:lineChart>
      <c:catAx>
        <c:axId val="49805129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989834400"/>
        <c:crosses val="autoZero"/>
        <c:auto val="1"/>
        <c:lblAlgn val="ctr"/>
        <c:lblOffset val="100"/>
        <c:tickLblSkip val="1"/>
        <c:tickMarkSkip val="1"/>
        <c:noMultiLvlLbl val="0"/>
      </c:catAx>
      <c:valAx>
        <c:axId val="989834400"/>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498051296"/>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8414508062662306E-2"/>
          <c:y val="0.1917751565608956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formatCode="0%">
                  <c:v>0.14285714285714285</c:v>
                </c:pt>
                <c:pt idx="6" formatCode="0%">
                  <c:v>1</c:v>
                </c:pt>
                <c:pt idx="7" formatCode="0%">
                  <c:v>0</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formatCode="0%">
                  <c:v>0.8</c:v>
                </c:pt>
                <c:pt idx="6" formatCode="0%">
                  <c:v>0.8</c:v>
                </c:pt>
                <c:pt idx="7" formatCode="0%">
                  <c:v>0.8</c:v>
                </c:pt>
              </c:numCache>
            </c:numRef>
          </c:val>
          <c:smooth val="0"/>
        </c:ser>
        <c:dLbls>
          <c:showLegendKey val="0"/>
          <c:showVal val="0"/>
          <c:showCatName val="0"/>
          <c:showSerName val="0"/>
          <c:showPercent val="0"/>
          <c:showBubbleSize val="0"/>
        </c:dLbls>
        <c:marker val="1"/>
        <c:smooth val="0"/>
        <c:axId val="989837120"/>
        <c:axId val="989831136"/>
      </c:lineChart>
      <c:catAx>
        <c:axId val="989837120"/>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989831136"/>
        <c:crosses val="autoZero"/>
        <c:auto val="1"/>
        <c:lblAlgn val="ctr"/>
        <c:lblOffset val="100"/>
        <c:tickLblSkip val="1"/>
        <c:tickMarkSkip val="1"/>
        <c:noMultiLvlLbl val="0"/>
      </c:catAx>
      <c:valAx>
        <c:axId val="989831136"/>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989837120"/>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twoCellAnchor>
    <xdr:from>
      <xdr:col>1</xdr:col>
      <xdr:colOff>133350</xdr:colOff>
      <xdr:row>47</xdr:row>
      <xdr:rowOff>209550</xdr:rowOff>
    </xdr:from>
    <xdr:to>
      <xdr:col>9</xdr:col>
      <xdr:colOff>1809750</xdr:colOff>
      <xdr:row>55</xdr:row>
      <xdr:rowOff>243416</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5" name="Imagen 4"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717096"/>
          <a:ext cx="1522391" cy="46018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242889</xdr:colOff>
      <xdr:row>1</xdr:row>
      <xdr:rowOff>88107</xdr:rowOff>
    </xdr:from>
    <xdr:to>
      <xdr:col>2</xdr:col>
      <xdr:colOff>114301</xdr:colOff>
      <xdr:row>3</xdr:row>
      <xdr:rowOff>114301</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539" y="250032"/>
          <a:ext cx="1109662" cy="55959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Desktop/Medici&#243;n%20IndProcesos%20II%20sem%202018/3.%20Proyectos/Infraestructura/I-MGP-10%20V00%20%20Ind.%20Proy%20Formulados(01mar2018)II%20s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tecnica de indicador"/>
      <sheetName val="Ficha medición indicador"/>
      <sheetName val="rango"/>
      <sheetName val="soporte"/>
    </sheetNames>
    <sheetDataSet>
      <sheetData sheetId="0">
        <row r="8">
          <cell r="C8" t="str">
            <v>(Número de Proyectos formulados / Número de Proyectos radicados Fontur)*100</v>
          </cell>
        </row>
      </sheetData>
      <sheetData sheetId="1">
        <row r="22">
          <cell r="C22" t="str">
            <v>Medición</v>
          </cell>
          <cell r="D22" t="str">
            <v>Meta</v>
          </cell>
        </row>
        <row r="23">
          <cell r="B23" t="str">
            <v>Enero</v>
          </cell>
          <cell r="C23"/>
          <cell r="D23"/>
        </row>
        <row r="24">
          <cell r="B24" t="str">
            <v>Febrero</v>
          </cell>
          <cell r="C24"/>
          <cell r="D24"/>
        </row>
        <row r="25">
          <cell r="B25" t="str">
            <v>Marzo</v>
          </cell>
          <cell r="C25"/>
          <cell r="D25"/>
        </row>
        <row r="26">
          <cell r="B26" t="str">
            <v>Abril</v>
          </cell>
          <cell r="C26"/>
          <cell r="D26"/>
        </row>
        <row r="27">
          <cell r="B27" t="str">
            <v>Mayo</v>
          </cell>
          <cell r="C27">
            <v>0.14285714285714285</v>
          </cell>
          <cell r="D27">
            <v>80</v>
          </cell>
        </row>
        <row r="28">
          <cell r="B28" t="str">
            <v>Junio</v>
          </cell>
          <cell r="C28"/>
          <cell r="D28"/>
        </row>
        <row r="29">
          <cell r="B29" t="str">
            <v>Julio</v>
          </cell>
          <cell r="C29">
            <v>1</v>
          </cell>
          <cell r="D29">
            <v>0.8</v>
          </cell>
        </row>
        <row r="30">
          <cell r="B30" t="str">
            <v>Agosto</v>
          </cell>
          <cell r="C30">
            <v>0</v>
          </cell>
          <cell r="D30">
            <v>0.8</v>
          </cell>
        </row>
        <row r="31">
          <cell r="B31" t="str">
            <v>Septiembre</v>
          </cell>
          <cell r="C31"/>
          <cell r="D31"/>
        </row>
        <row r="32">
          <cell r="B32" t="str">
            <v>Octubre</v>
          </cell>
          <cell r="C32"/>
          <cell r="D32"/>
        </row>
        <row r="33">
          <cell r="B33" t="str">
            <v>Noviembre</v>
          </cell>
          <cell r="C33"/>
          <cell r="D33"/>
        </row>
        <row r="34">
          <cell r="B34" t="str">
            <v>Diciembre</v>
          </cell>
          <cell r="C34"/>
          <cell r="D34"/>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topLeftCell="A4" zoomScale="80" zoomScaleNormal="80" workbookViewId="0">
      <selection activeCell="G14" sqref="G1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25" t="s">
        <v>78</v>
      </c>
      <c r="D2" s="126"/>
      <c r="E2" s="14"/>
    </row>
    <row r="3" spans="2:5" s="4" customFormat="1" ht="23.25" customHeight="1" x14ac:dyDescent="0.2">
      <c r="B3" s="5"/>
      <c r="C3" s="127"/>
      <c r="D3" s="127"/>
      <c r="E3" s="1"/>
    </row>
    <row r="4" spans="2:5" s="6" customFormat="1" ht="23.25" customHeight="1" x14ac:dyDescent="0.2">
      <c r="B4" s="7"/>
      <c r="C4" s="128"/>
      <c r="D4" s="128"/>
      <c r="E4" s="15"/>
    </row>
    <row r="5" spans="2:5" s="8" customFormat="1" ht="70.5" customHeight="1" x14ac:dyDescent="0.2">
      <c r="B5" s="130" t="s">
        <v>66</v>
      </c>
      <c r="C5" s="131"/>
      <c r="D5" s="132" t="s">
        <v>67</v>
      </c>
      <c r="E5" s="133"/>
    </row>
    <row r="6" spans="2:5" s="9" customFormat="1" x14ac:dyDescent="0.2">
      <c r="B6" s="10" t="s">
        <v>0</v>
      </c>
      <c r="C6" s="134" t="s">
        <v>73</v>
      </c>
      <c r="D6" s="135"/>
      <c r="E6" s="135"/>
    </row>
    <row r="7" spans="2:5" s="9" customFormat="1" x14ac:dyDescent="0.2">
      <c r="B7" s="10" t="s">
        <v>1</v>
      </c>
      <c r="C7" s="134" t="s">
        <v>70</v>
      </c>
      <c r="D7" s="134"/>
      <c r="E7" s="134"/>
    </row>
    <row r="8" spans="2:5" s="9" customFormat="1" ht="25.5" x14ac:dyDescent="0.2">
      <c r="B8" s="10" t="s">
        <v>50</v>
      </c>
      <c r="C8" s="11" t="s">
        <v>71</v>
      </c>
      <c r="D8" s="10" t="s">
        <v>2</v>
      </c>
      <c r="E8" s="11" t="s">
        <v>51</v>
      </c>
    </row>
    <row r="9" spans="2:5" s="9" customFormat="1" x14ac:dyDescent="0.2">
      <c r="B9" s="10" t="s">
        <v>46</v>
      </c>
      <c r="C9" s="12" t="s">
        <v>79</v>
      </c>
      <c r="D9" s="10" t="s">
        <v>3</v>
      </c>
      <c r="E9" s="11" t="s">
        <v>65</v>
      </c>
    </row>
    <row r="10" spans="2:5" s="9" customFormat="1" ht="23.25" customHeight="1" x14ac:dyDescent="0.2">
      <c r="B10" s="10" t="s">
        <v>47</v>
      </c>
      <c r="C10" s="11" t="s">
        <v>80</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36" t="s">
        <v>7</v>
      </c>
      <c r="C13" s="136"/>
      <c r="D13" s="136"/>
      <c r="E13" s="136"/>
    </row>
    <row r="14" spans="2:5" s="9" customFormat="1" x14ac:dyDescent="0.2">
      <c r="B14" s="10" t="s">
        <v>45</v>
      </c>
      <c r="C14" s="134" t="s">
        <v>58</v>
      </c>
      <c r="D14" s="134"/>
      <c r="E14" s="134"/>
    </row>
    <row r="15" spans="2:5" s="9" customFormat="1" ht="25.5" x14ac:dyDescent="0.2">
      <c r="B15" s="10" t="s">
        <v>49</v>
      </c>
      <c r="C15" s="134" t="s">
        <v>68</v>
      </c>
      <c r="D15" s="134"/>
      <c r="E15" s="134"/>
    </row>
    <row r="16" spans="2:5" s="9" customFormat="1" x14ac:dyDescent="0.2">
      <c r="B16" s="10" t="s">
        <v>8</v>
      </c>
      <c r="C16" s="129" t="s">
        <v>72</v>
      </c>
      <c r="D16" s="129"/>
      <c r="E16" s="129"/>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I-MGP-10&amp;C&amp;"Futura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29" zoomScale="80" zoomScaleNormal="80" zoomScaleSheetLayoutView="50" zoomScalePageLayoutView="75" workbookViewId="0">
      <selection activeCell="D27" sqref="D27"/>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0" style="16" hidden="1" customWidth="1"/>
    <col min="14" max="16384" width="11.42578125" style="16"/>
  </cols>
  <sheetData>
    <row r="2" spans="2:13" s="18" customFormat="1" x14ac:dyDescent="0.2">
      <c r="B2" s="164"/>
      <c r="C2" s="164"/>
      <c r="D2" s="164"/>
      <c r="E2" s="164"/>
      <c r="F2" s="164"/>
      <c r="G2" s="164"/>
      <c r="H2" s="164"/>
      <c r="I2" s="164"/>
      <c r="J2" s="164"/>
      <c r="K2" s="19"/>
      <c r="L2" s="18" t="s">
        <v>43</v>
      </c>
      <c r="M2" s="19"/>
    </row>
    <row r="3" spans="2:13" s="18" customFormat="1" x14ac:dyDescent="0.2">
      <c r="B3" s="165"/>
      <c r="C3" s="165"/>
      <c r="D3" s="165"/>
      <c r="E3" s="165"/>
      <c r="F3" s="165"/>
      <c r="G3" s="165"/>
      <c r="H3" s="165"/>
      <c r="I3" s="165"/>
      <c r="J3" s="165"/>
      <c r="K3" s="19"/>
      <c r="L3" s="19" t="s">
        <v>42</v>
      </c>
      <c r="M3" s="19"/>
    </row>
    <row r="4" spans="2:13" s="18" customFormat="1" ht="23.25" customHeight="1" x14ac:dyDescent="0.2">
      <c r="B4" s="20"/>
      <c r="C4" s="21"/>
      <c r="D4" s="169" t="s">
        <v>78</v>
      </c>
      <c r="E4" s="170"/>
      <c r="F4" s="170"/>
      <c r="G4" s="170"/>
      <c r="H4" s="170"/>
      <c r="I4" s="170"/>
      <c r="J4" s="45"/>
      <c r="K4" s="19"/>
      <c r="L4" s="19" t="s">
        <v>41</v>
      </c>
      <c r="M4" s="19"/>
    </row>
    <row r="5" spans="2:13" s="18" customFormat="1" ht="23.25" customHeight="1" x14ac:dyDescent="0.2">
      <c r="B5" s="22"/>
      <c r="C5" s="23"/>
      <c r="D5" s="171"/>
      <c r="E5" s="171"/>
      <c r="F5" s="171"/>
      <c r="G5" s="171"/>
      <c r="H5" s="171"/>
      <c r="I5" s="171"/>
      <c r="J5" s="47"/>
      <c r="K5" s="19"/>
      <c r="L5" s="19" t="s">
        <v>40</v>
      </c>
      <c r="M5" s="19"/>
    </row>
    <row r="6" spans="2:13" s="31" customFormat="1" ht="23.25" customHeight="1" x14ac:dyDescent="0.2">
      <c r="B6" s="41"/>
      <c r="C6" s="42"/>
      <c r="D6" s="172"/>
      <c r="E6" s="172"/>
      <c r="F6" s="172"/>
      <c r="G6" s="172"/>
      <c r="H6" s="172"/>
      <c r="I6" s="172"/>
      <c r="J6" s="46"/>
      <c r="K6" s="30"/>
      <c r="L6" s="30" t="s">
        <v>32</v>
      </c>
    </row>
    <row r="7" spans="2:13" s="43" customFormat="1" ht="20.25" customHeight="1" x14ac:dyDescent="0.2">
      <c r="B7" s="166" t="s">
        <v>69</v>
      </c>
      <c r="C7" s="167"/>
      <c r="D7" s="167"/>
      <c r="E7" s="56"/>
      <c r="F7" s="168" t="s">
        <v>9</v>
      </c>
      <c r="G7" s="168"/>
      <c r="H7" s="168"/>
      <c r="I7" s="57" t="s">
        <v>10</v>
      </c>
      <c r="J7" s="58" t="s">
        <v>195</v>
      </c>
      <c r="K7" s="44"/>
      <c r="L7" s="27" t="s">
        <v>39</v>
      </c>
    </row>
    <row r="8" spans="2:13" s="25" customFormat="1" ht="28.5" customHeight="1" x14ac:dyDescent="0.2">
      <c r="B8" s="160" t="s">
        <v>11</v>
      </c>
      <c r="C8" s="161"/>
      <c r="D8" s="161"/>
      <c r="E8" s="59"/>
      <c r="F8" s="162" t="s">
        <v>12</v>
      </c>
      <c r="G8" s="162"/>
      <c r="H8" s="59" t="s">
        <v>13</v>
      </c>
      <c r="I8" s="59" t="s">
        <v>57</v>
      </c>
      <c r="J8" s="60" t="s">
        <v>14</v>
      </c>
      <c r="K8" s="26"/>
      <c r="L8" s="26"/>
    </row>
    <row r="9" spans="2:13" s="25" customFormat="1" ht="20.100000000000001" customHeight="1" x14ac:dyDescent="0.2">
      <c r="B9" s="141" t="s">
        <v>74</v>
      </c>
      <c r="C9" s="141"/>
      <c r="D9" s="141"/>
      <c r="E9" s="54"/>
      <c r="F9" s="141" t="str">
        <f>+'[1]Ficha tecnica de indicador'!C8</f>
        <v>(Número de Proyectos formulados / Número de Proyectos radicados Fontur)*100</v>
      </c>
      <c r="G9" s="141"/>
      <c r="H9" s="163">
        <v>0.8</v>
      </c>
      <c r="I9" s="153">
        <f>7/16</f>
        <v>0.4375</v>
      </c>
      <c r="J9" s="141" t="s">
        <v>80</v>
      </c>
      <c r="K9" s="26"/>
      <c r="L9" s="27"/>
    </row>
    <row r="10" spans="2:13" s="28" customFormat="1" ht="36.75" customHeight="1" x14ac:dyDescent="0.2">
      <c r="B10" s="141"/>
      <c r="C10" s="141"/>
      <c r="D10" s="141"/>
      <c r="E10" s="55"/>
      <c r="F10" s="141"/>
      <c r="G10" s="141"/>
      <c r="H10" s="163"/>
      <c r="I10" s="154"/>
      <c r="J10" s="141"/>
      <c r="K10" s="29"/>
      <c r="L10" s="30"/>
      <c r="M10" s="30"/>
    </row>
    <row r="11" spans="2:13" s="28" customFormat="1" x14ac:dyDescent="0.2">
      <c r="B11" s="66"/>
      <c r="C11" s="67"/>
      <c r="D11" s="67"/>
      <c r="E11" s="67"/>
      <c r="F11" s="67"/>
      <c r="G11" s="67"/>
      <c r="H11" s="67"/>
      <c r="I11" s="67"/>
      <c r="J11" s="68"/>
      <c r="K11" s="29"/>
      <c r="L11" s="31"/>
      <c r="M11" s="30"/>
    </row>
    <row r="12" spans="2:13" s="28" customFormat="1" hidden="1" x14ac:dyDescent="0.2">
      <c r="B12" s="69"/>
      <c r="C12" s="32"/>
      <c r="D12" s="32"/>
      <c r="E12" s="32"/>
      <c r="F12" s="32"/>
      <c r="G12" s="32"/>
      <c r="H12" s="32"/>
      <c r="I12" s="32"/>
      <c r="J12" s="70"/>
      <c r="K12" s="29"/>
      <c r="L12" s="31"/>
      <c r="M12" s="30"/>
    </row>
    <row r="13" spans="2:13" s="28" customFormat="1" ht="23.25" hidden="1" customHeight="1" x14ac:dyDescent="0.2">
      <c r="B13" s="69"/>
      <c r="C13" s="32"/>
      <c r="D13" s="32"/>
      <c r="E13" s="32"/>
      <c r="F13" s="32"/>
      <c r="G13" s="32"/>
      <c r="H13" s="32"/>
      <c r="I13" s="32"/>
      <c r="J13" s="70"/>
      <c r="K13" s="29"/>
      <c r="L13" s="31"/>
      <c r="M13" s="30"/>
    </row>
    <row r="14" spans="2:13" s="28" customFormat="1" ht="23.25" hidden="1" customHeight="1" x14ac:dyDescent="0.2">
      <c r="B14" s="69"/>
      <c r="C14" s="32"/>
      <c r="D14" s="32"/>
      <c r="E14" s="32"/>
      <c r="F14" s="32"/>
      <c r="G14" s="32"/>
      <c r="H14" s="32"/>
      <c r="I14" s="32"/>
      <c r="J14" s="70"/>
      <c r="K14" s="29"/>
      <c r="L14" s="31"/>
      <c r="M14" s="30"/>
    </row>
    <row r="15" spans="2:13" s="28" customFormat="1" ht="23.25" hidden="1" customHeight="1" x14ac:dyDescent="0.2">
      <c r="B15" s="69"/>
      <c r="C15" s="32"/>
      <c r="D15" s="32"/>
      <c r="E15" s="32"/>
      <c r="F15" s="32"/>
      <c r="G15" s="32"/>
      <c r="H15" s="32"/>
      <c r="I15" s="32"/>
      <c r="J15" s="70"/>
      <c r="K15" s="29"/>
      <c r="L15" s="31"/>
      <c r="M15" s="30"/>
    </row>
    <row r="16" spans="2:13" s="28" customFormat="1" hidden="1" x14ac:dyDescent="0.2">
      <c r="B16" s="69"/>
      <c r="C16" s="32"/>
      <c r="D16" s="32"/>
      <c r="E16" s="32"/>
      <c r="F16" s="32"/>
      <c r="G16" s="32"/>
      <c r="H16" s="32"/>
      <c r="I16" s="32"/>
      <c r="J16" s="70"/>
      <c r="K16" s="29"/>
      <c r="L16" s="31"/>
      <c r="M16" s="30"/>
    </row>
    <row r="17" spans="2:13" s="28" customFormat="1" hidden="1" x14ac:dyDescent="0.2">
      <c r="B17" s="69"/>
      <c r="C17" s="32"/>
      <c r="D17" s="32"/>
      <c r="E17" s="32"/>
      <c r="F17" s="32"/>
      <c r="G17" s="32"/>
      <c r="H17" s="32"/>
      <c r="I17" s="32"/>
      <c r="J17" s="70"/>
      <c r="K17" s="29"/>
      <c r="L17" s="31"/>
      <c r="M17" s="30"/>
    </row>
    <row r="18" spans="2:13" s="28" customFormat="1" hidden="1" x14ac:dyDescent="0.2">
      <c r="B18" s="69"/>
      <c r="C18" s="32"/>
      <c r="D18" s="32"/>
      <c r="E18" s="32"/>
      <c r="F18" s="32"/>
      <c r="G18" s="32"/>
      <c r="H18" s="32"/>
      <c r="I18" s="32"/>
      <c r="J18" s="70"/>
      <c r="K18" s="29"/>
      <c r="L18" s="31"/>
      <c r="M18" s="30"/>
    </row>
    <row r="19" spans="2:13" s="28" customFormat="1" hidden="1" x14ac:dyDescent="0.2">
      <c r="B19" s="69"/>
      <c r="C19" s="32"/>
      <c r="D19" s="32"/>
      <c r="E19" s="32"/>
      <c r="F19" s="32"/>
      <c r="G19" s="32"/>
      <c r="H19" s="32"/>
      <c r="I19" s="32"/>
      <c r="J19" s="70"/>
      <c r="K19" s="29"/>
      <c r="L19" s="29"/>
    </row>
    <row r="20" spans="2:13" s="28" customFormat="1" x14ac:dyDescent="0.2">
      <c r="B20" s="142" t="s">
        <v>55</v>
      </c>
      <c r="C20" s="143"/>
      <c r="D20" s="32" t="s">
        <v>56</v>
      </c>
      <c r="E20" s="32"/>
      <c r="F20" s="33" t="s">
        <v>15</v>
      </c>
      <c r="G20" s="32"/>
      <c r="H20" s="32"/>
      <c r="I20" s="32"/>
      <c r="J20" s="70"/>
      <c r="K20" s="29"/>
      <c r="L20" s="29"/>
    </row>
    <row r="21" spans="2:13" s="28" customFormat="1" x14ac:dyDescent="0.2">
      <c r="B21" s="69"/>
      <c r="C21" s="32"/>
      <c r="D21" s="32"/>
      <c r="E21" s="32"/>
      <c r="F21" s="32"/>
      <c r="G21" s="32"/>
      <c r="H21" s="32"/>
      <c r="I21" s="32"/>
      <c r="J21" s="70"/>
      <c r="K21" s="29"/>
      <c r="L21" s="29"/>
    </row>
    <row r="22" spans="2:13" s="28" customFormat="1" x14ac:dyDescent="0.2">
      <c r="B22" s="53" t="s">
        <v>16</v>
      </c>
      <c r="C22" s="53" t="s">
        <v>17</v>
      </c>
      <c r="D22" s="53" t="s">
        <v>13</v>
      </c>
      <c r="E22" s="34"/>
      <c r="F22" s="34"/>
      <c r="G22" s="34"/>
      <c r="H22" s="32"/>
      <c r="I22" s="32"/>
      <c r="J22" s="70"/>
      <c r="K22" s="29"/>
      <c r="L22" s="29"/>
    </row>
    <row r="23" spans="2:13" s="28" customFormat="1" x14ac:dyDescent="0.2">
      <c r="B23" s="49" t="s">
        <v>18</v>
      </c>
      <c r="C23" s="50"/>
      <c r="D23" s="51"/>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72"/>
      <c r="K23" s="29"/>
      <c r="L23" s="37" t="e">
        <f>+C23/D23</f>
        <v>#DIV/0!</v>
      </c>
    </row>
    <row r="24" spans="2:13" s="28" customFormat="1" x14ac:dyDescent="0.2">
      <c r="B24" s="49" t="s">
        <v>19</v>
      </c>
      <c r="C24" s="51"/>
      <c r="D24" s="51"/>
      <c r="E24" s="38" t="e">
        <f>+C24/D24</f>
        <v>#DIV/0!</v>
      </c>
      <c r="F24" s="39"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72"/>
      <c r="K24" s="29"/>
      <c r="L24" s="37" t="e">
        <f t="shared" ref="L24:L34" si="1">+C24/D24</f>
        <v>#DIV/0!</v>
      </c>
    </row>
    <row r="25" spans="2:13" s="28" customFormat="1" x14ac:dyDescent="0.2">
      <c r="B25" s="49" t="s">
        <v>20</v>
      </c>
      <c r="C25" s="51"/>
      <c r="D25" s="51"/>
      <c r="E25" s="38" t="e">
        <f t="shared" ref="E25:E34" si="2">+C25/D25</f>
        <v>#DIV/0!</v>
      </c>
      <c r="F25" s="39" t="str">
        <f t="shared" si="0"/>
        <v>La meta es 0, especifique en el ANALISIS DE DATOS el resultado de la medición con respecto a la meta programada</v>
      </c>
      <c r="G25" s="36"/>
      <c r="H25" s="36"/>
      <c r="I25" s="36"/>
      <c r="J25" s="72"/>
      <c r="K25" s="29"/>
      <c r="L25" s="37" t="e">
        <f t="shared" si="1"/>
        <v>#DIV/0!</v>
      </c>
    </row>
    <row r="26" spans="2:13" s="28" customFormat="1" x14ac:dyDescent="0.2">
      <c r="B26" s="49" t="s">
        <v>21</v>
      </c>
      <c r="C26" s="51"/>
      <c r="D26" s="51"/>
      <c r="E26" s="38" t="e">
        <f>+#REF!/D26</f>
        <v>#REF!</v>
      </c>
      <c r="F26" s="39" t="str">
        <f t="shared" si="0"/>
        <v>La meta es 0, especifique en el ANALISIS DE DATOS el resultado de la medición con respecto a la meta programada</v>
      </c>
      <c r="G26" s="36"/>
      <c r="H26" s="36"/>
      <c r="I26" s="36"/>
      <c r="J26" s="72"/>
      <c r="K26" s="29"/>
      <c r="L26" s="37" t="e">
        <f>+#REF!/D26</f>
        <v>#REF!</v>
      </c>
    </row>
    <row r="27" spans="2:13" s="28" customFormat="1" x14ac:dyDescent="0.2">
      <c r="B27" s="49" t="s">
        <v>22</v>
      </c>
      <c r="C27" s="123">
        <f>1/7</f>
        <v>0.14285714285714285</v>
      </c>
      <c r="D27" s="124">
        <v>0.8</v>
      </c>
      <c r="E27" s="38" t="e">
        <f>+C27/C26</f>
        <v>#DIV/0!</v>
      </c>
      <c r="F27" s="39"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6"/>
      <c r="H27" s="36"/>
      <c r="I27" s="36"/>
      <c r="J27" s="72"/>
      <c r="K27" s="29"/>
      <c r="L27" s="37" t="e">
        <f>+C27/C26</f>
        <v>#DIV/0!</v>
      </c>
    </row>
    <row r="28" spans="2:13" s="28" customFormat="1" x14ac:dyDescent="0.2">
      <c r="B28" s="49" t="s">
        <v>23</v>
      </c>
      <c r="C28" s="52"/>
      <c r="D28" s="51"/>
      <c r="E28" s="38" t="e">
        <f t="shared" si="2"/>
        <v>#DIV/0!</v>
      </c>
      <c r="F28" s="39" t="str">
        <f t="shared" si="0"/>
        <v>La meta es 0, especifique en el ANALISIS DE DATOS el resultado de la medición con respecto a la meta programada</v>
      </c>
      <c r="G28" s="36"/>
      <c r="H28" s="36"/>
      <c r="I28" s="36"/>
      <c r="J28" s="72"/>
      <c r="K28" s="29"/>
      <c r="L28" s="37" t="e">
        <f t="shared" si="1"/>
        <v>#DIV/0!</v>
      </c>
    </row>
    <row r="29" spans="2:13" s="28" customFormat="1" x14ac:dyDescent="0.2">
      <c r="B29" s="49" t="s">
        <v>24</v>
      </c>
      <c r="C29" s="122">
        <f>(6/6)</f>
        <v>1</v>
      </c>
      <c r="D29" s="77">
        <v>0.8</v>
      </c>
      <c r="E29" s="38">
        <f t="shared" si="2"/>
        <v>1.25</v>
      </c>
      <c r="F29" s="39" t="str">
        <f t="shared" si="0"/>
        <v>Se cumplió con la meta esperada para el periodo.</v>
      </c>
      <c r="G29" s="36"/>
      <c r="H29" s="36"/>
      <c r="I29" s="36"/>
      <c r="J29" s="72"/>
      <c r="K29" s="29"/>
      <c r="L29" s="37">
        <f t="shared" si="1"/>
        <v>1.25</v>
      </c>
    </row>
    <row r="30" spans="2:13" s="28" customFormat="1" x14ac:dyDescent="0.2">
      <c r="B30" s="49" t="s">
        <v>25</v>
      </c>
      <c r="C30" s="123">
        <f>0/3</f>
        <v>0</v>
      </c>
      <c r="D30" s="124">
        <v>0.8</v>
      </c>
      <c r="E30" s="38">
        <f t="shared" si="2"/>
        <v>0</v>
      </c>
      <c r="F30" s="39" t="str">
        <f t="shared" si="0"/>
        <v>No hay medición</v>
      </c>
      <c r="G30" s="36"/>
      <c r="H30" s="36"/>
      <c r="I30" s="36"/>
      <c r="J30" s="72"/>
      <c r="K30" s="29"/>
      <c r="L30" s="37">
        <f t="shared" si="1"/>
        <v>0</v>
      </c>
    </row>
    <row r="31" spans="2:13" s="28" customFormat="1" x14ac:dyDescent="0.2">
      <c r="B31" s="49" t="s">
        <v>26</v>
      </c>
      <c r="C31" s="78"/>
      <c r="D31" s="77"/>
      <c r="E31" s="38" t="e">
        <f t="shared" si="2"/>
        <v>#DIV/0!</v>
      </c>
      <c r="F31" s="39" t="str">
        <f t="shared" si="0"/>
        <v>La meta es 0, especifique en el ANALISIS DE DATOS el resultado de la medición con respecto a la meta programada</v>
      </c>
      <c r="G31" s="36"/>
      <c r="H31" s="36"/>
      <c r="I31" s="36"/>
      <c r="J31" s="72"/>
      <c r="K31" s="29"/>
      <c r="L31" s="37" t="e">
        <f t="shared" si="1"/>
        <v>#DIV/0!</v>
      </c>
    </row>
    <row r="32" spans="2:13" s="28" customFormat="1" x14ac:dyDescent="0.2">
      <c r="B32" s="49" t="s">
        <v>27</v>
      </c>
      <c r="C32" s="78"/>
      <c r="D32" s="77"/>
      <c r="E32" s="38" t="e">
        <f t="shared" si="2"/>
        <v>#DIV/0!</v>
      </c>
      <c r="F32" s="39" t="str">
        <f t="shared" si="0"/>
        <v>La meta es 0, especifique en el ANALISIS DE DATOS el resultado de la medición con respecto a la meta programada</v>
      </c>
      <c r="G32" s="36"/>
      <c r="H32" s="36"/>
      <c r="I32" s="36"/>
      <c r="J32" s="72"/>
      <c r="K32" s="29"/>
      <c r="L32" s="37" t="e">
        <f t="shared" si="1"/>
        <v>#DIV/0!</v>
      </c>
    </row>
    <row r="33" spans="2:12" s="28" customFormat="1" x14ac:dyDescent="0.2">
      <c r="B33" s="49" t="s">
        <v>28</v>
      </c>
      <c r="C33" s="78"/>
      <c r="D33" s="77"/>
      <c r="E33" s="38" t="e">
        <f t="shared" si="2"/>
        <v>#DIV/0!</v>
      </c>
      <c r="F33" s="39" t="str">
        <f t="shared" si="0"/>
        <v>La meta es 0, especifique en el ANALISIS DE DATOS el resultado de la medición con respecto a la meta programada</v>
      </c>
      <c r="G33" s="36"/>
      <c r="H33" s="36"/>
      <c r="I33" s="36"/>
      <c r="J33" s="72"/>
      <c r="K33" s="29"/>
      <c r="L33" s="37" t="e">
        <f t="shared" si="1"/>
        <v>#DIV/0!</v>
      </c>
    </row>
    <row r="34" spans="2:12" s="28" customFormat="1" x14ac:dyDescent="0.2">
      <c r="B34" s="49" t="s">
        <v>29</v>
      </c>
      <c r="C34" s="78"/>
      <c r="D34" s="77"/>
      <c r="E34" s="38" t="e">
        <f t="shared" si="2"/>
        <v>#DIV/0!</v>
      </c>
      <c r="F34" s="39" t="str">
        <f t="shared" si="0"/>
        <v>La meta es 0, especifique en el ANALISIS DE DATOS el resultado de la medición con respecto a la meta programada</v>
      </c>
      <c r="G34" s="36"/>
      <c r="H34" s="36"/>
      <c r="I34" s="36"/>
      <c r="J34" s="72"/>
      <c r="K34" s="29"/>
      <c r="L34" s="37" t="e">
        <f t="shared" si="1"/>
        <v>#DIV/0!</v>
      </c>
    </row>
    <row r="35" spans="2:12" s="28" customFormat="1" x14ac:dyDescent="0.2">
      <c r="B35" s="155"/>
      <c r="C35" s="156"/>
      <c r="D35" s="156"/>
      <c r="E35" s="38"/>
      <c r="F35" s="39"/>
      <c r="G35" s="36"/>
      <c r="H35" s="36"/>
      <c r="I35" s="36"/>
      <c r="J35" s="72"/>
      <c r="K35" s="29"/>
      <c r="L35" s="37"/>
    </row>
    <row r="36" spans="2:12" s="28" customFormat="1" hidden="1" x14ac:dyDescent="0.2">
      <c r="B36" s="71"/>
      <c r="C36" s="40"/>
      <c r="D36" s="40"/>
      <c r="E36" s="38"/>
      <c r="F36" s="39"/>
      <c r="G36" s="36"/>
      <c r="H36" s="36"/>
      <c r="I36" s="36"/>
      <c r="J36" s="72"/>
      <c r="K36" s="29"/>
      <c r="L36" s="37"/>
    </row>
    <row r="37" spans="2:12" s="28" customFormat="1" hidden="1" x14ac:dyDescent="0.2">
      <c r="B37" s="71"/>
      <c r="C37" s="40"/>
      <c r="D37" s="40"/>
      <c r="E37" s="38"/>
      <c r="F37" s="39"/>
      <c r="G37" s="36"/>
      <c r="H37" s="36"/>
      <c r="I37" s="36"/>
      <c r="J37" s="72"/>
      <c r="K37" s="29"/>
      <c r="L37" s="37"/>
    </row>
    <row r="38" spans="2:12" s="28" customFormat="1" hidden="1" x14ac:dyDescent="0.2">
      <c r="B38" s="71"/>
      <c r="C38" s="40"/>
      <c r="D38" s="40"/>
      <c r="E38" s="38"/>
      <c r="F38" s="39"/>
      <c r="G38" s="36"/>
      <c r="H38" s="36"/>
      <c r="I38" s="36"/>
      <c r="J38" s="72"/>
      <c r="K38" s="29"/>
      <c r="L38" s="37"/>
    </row>
    <row r="39" spans="2:12" s="28" customFormat="1" hidden="1" x14ac:dyDescent="0.2">
      <c r="B39" s="71"/>
      <c r="C39" s="40"/>
      <c r="D39" s="40"/>
      <c r="E39" s="38"/>
      <c r="F39" s="39"/>
      <c r="G39" s="36"/>
      <c r="H39" s="36"/>
      <c r="I39" s="36"/>
      <c r="J39" s="72"/>
      <c r="K39" s="29"/>
      <c r="L39" s="37"/>
    </row>
    <row r="40" spans="2:12" s="28" customFormat="1" hidden="1" x14ac:dyDescent="0.2">
      <c r="B40" s="71"/>
      <c r="C40" s="40"/>
      <c r="D40" s="40"/>
      <c r="E40" s="38"/>
      <c r="F40" s="39"/>
      <c r="G40" s="36"/>
      <c r="H40" s="36"/>
      <c r="I40" s="36"/>
      <c r="J40" s="72"/>
      <c r="K40" s="29"/>
      <c r="L40" s="37"/>
    </row>
    <row r="41" spans="2:12" s="28" customFormat="1" hidden="1" x14ac:dyDescent="0.2">
      <c r="B41" s="71"/>
      <c r="C41" s="40"/>
      <c r="D41" s="40"/>
      <c r="E41" s="38"/>
      <c r="F41" s="39"/>
      <c r="G41" s="36"/>
      <c r="H41" s="36"/>
      <c r="I41" s="36"/>
      <c r="J41" s="72"/>
      <c r="K41" s="29"/>
      <c r="L41" s="37"/>
    </row>
    <row r="42" spans="2:12" s="28" customFormat="1" hidden="1" x14ac:dyDescent="0.2">
      <c r="B42" s="71"/>
      <c r="C42" s="40"/>
      <c r="D42" s="40"/>
      <c r="E42" s="38"/>
      <c r="F42" s="39"/>
      <c r="G42" s="36"/>
      <c r="H42" s="36"/>
      <c r="I42" s="36"/>
      <c r="J42" s="72"/>
      <c r="K42" s="29"/>
      <c r="L42" s="37"/>
    </row>
    <row r="43" spans="2:12" s="28" customFormat="1" hidden="1" x14ac:dyDescent="0.2">
      <c r="B43" s="71"/>
      <c r="C43" s="40"/>
      <c r="D43" s="40"/>
      <c r="E43" s="38"/>
      <c r="F43" s="39"/>
      <c r="G43" s="36"/>
      <c r="H43" s="36"/>
      <c r="I43" s="36"/>
      <c r="J43" s="72"/>
      <c r="K43" s="29"/>
      <c r="L43" s="37"/>
    </row>
    <row r="44" spans="2:12" s="28" customFormat="1" ht="26.25" hidden="1" customHeight="1" x14ac:dyDescent="0.2">
      <c r="B44" s="108"/>
      <c r="C44" s="32"/>
      <c r="D44" s="32"/>
      <c r="E44" s="32"/>
      <c r="F44" s="32"/>
      <c r="G44" s="32"/>
      <c r="H44" s="32"/>
      <c r="I44" s="32"/>
      <c r="J44" s="70"/>
      <c r="K44" s="29"/>
      <c r="L44" s="29"/>
    </row>
    <row r="45" spans="2:12" s="28" customFormat="1" ht="26.25" hidden="1" customHeight="1" x14ac:dyDescent="0.2">
      <c r="B45" s="108"/>
      <c r="C45" s="32"/>
      <c r="D45" s="32"/>
      <c r="E45" s="32"/>
      <c r="F45" s="32"/>
      <c r="G45" s="32"/>
      <c r="H45" s="32"/>
      <c r="I45" s="32"/>
      <c r="J45" s="70"/>
      <c r="K45" s="29"/>
      <c r="L45" s="29"/>
    </row>
    <row r="46" spans="2:12" s="28" customFormat="1" ht="26.25" hidden="1" customHeight="1" x14ac:dyDescent="0.2">
      <c r="B46" s="108"/>
      <c r="C46" s="32"/>
      <c r="D46" s="32"/>
      <c r="E46" s="32"/>
      <c r="F46" s="32"/>
      <c r="G46" s="32"/>
      <c r="H46" s="32"/>
      <c r="I46" s="32"/>
      <c r="J46" s="70"/>
      <c r="K46" s="29"/>
      <c r="L46" s="29"/>
    </row>
    <row r="47" spans="2:12" s="28" customFormat="1" ht="12" customHeight="1" x14ac:dyDescent="0.2">
      <c r="B47" s="108"/>
      <c r="C47" s="32"/>
      <c r="D47" s="32"/>
      <c r="E47" s="32"/>
      <c r="F47" s="32"/>
      <c r="G47" s="32"/>
      <c r="H47" s="32"/>
      <c r="I47" s="32"/>
      <c r="J47" s="70"/>
      <c r="K47" s="29"/>
      <c r="L47" s="29"/>
    </row>
    <row r="48" spans="2:12" s="28" customFormat="1" ht="26.25" customHeight="1" x14ac:dyDescent="0.2">
      <c r="B48" s="108"/>
      <c r="C48" s="32"/>
      <c r="D48" s="32"/>
      <c r="E48" s="32"/>
      <c r="F48" s="32"/>
      <c r="G48" s="32"/>
      <c r="H48" s="32"/>
      <c r="I48" s="32"/>
      <c r="J48" s="70"/>
      <c r="K48" s="29"/>
      <c r="L48" s="29"/>
    </row>
    <row r="49" spans="2:12" s="28" customFormat="1" ht="26.25" customHeight="1" x14ac:dyDescent="0.2">
      <c r="B49" s="108"/>
      <c r="C49" s="32"/>
      <c r="D49" s="32"/>
      <c r="E49" s="32"/>
      <c r="F49" s="32"/>
      <c r="G49" s="32"/>
      <c r="H49" s="32"/>
      <c r="I49" s="32"/>
      <c r="J49" s="70"/>
      <c r="K49" s="29"/>
      <c r="L49" s="29"/>
    </row>
    <row r="50" spans="2:12" s="28" customFormat="1" ht="26.25" customHeight="1" x14ac:dyDescent="0.2">
      <c r="B50" s="108"/>
      <c r="C50" s="32"/>
      <c r="D50" s="32"/>
      <c r="E50" s="32"/>
      <c r="F50" s="32"/>
      <c r="G50" s="32"/>
      <c r="H50" s="32"/>
      <c r="I50" s="32"/>
      <c r="J50" s="70"/>
      <c r="K50" s="29"/>
      <c r="L50" s="29"/>
    </row>
    <row r="51" spans="2:12" s="28" customFormat="1" ht="26.25" customHeight="1" x14ac:dyDescent="0.2">
      <c r="B51" s="108"/>
      <c r="C51" s="32"/>
      <c r="D51" s="32"/>
      <c r="E51" s="32"/>
      <c r="F51" s="32"/>
      <c r="G51" s="32"/>
      <c r="H51" s="32"/>
      <c r="I51" s="32"/>
      <c r="J51" s="70"/>
      <c r="K51" s="29"/>
      <c r="L51" s="29"/>
    </row>
    <row r="52" spans="2:12" s="28" customFormat="1" ht="26.25" customHeight="1" x14ac:dyDescent="0.2">
      <c r="B52" s="108"/>
      <c r="C52" s="32"/>
      <c r="D52" s="32"/>
      <c r="E52" s="32"/>
      <c r="F52" s="32"/>
      <c r="G52" s="32"/>
      <c r="H52" s="32"/>
      <c r="I52" s="32"/>
      <c r="J52" s="70"/>
      <c r="K52" s="29"/>
      <c r="L52" s="29"/>
    </row>
    <row r="53" spans="2:12" s="28" customFormat="1" ht="26.25" customHeight="1" x14ac:dyDescent="0.2">
      <c r="B53" s="108"/>
      <c r="C53" s="32"/>
      <c r="D53" s="32"/>
      <c r="E53" s="32"/>
      <c r="F53" s="32"/>
      <c r="G53" s="32"/>
      <c r="H53" s="32"/>
      <c r="I53" s="32"/>
      <c r="J53" s="70"/>
      <c r="K53" s="29"/>
      <c r="L53" s="29"/>
    </row>
    <row r="54" spans="2:12" s="28" customFormat="1" ht="26.25" customHeight="1" x14ac:dyDescent="0.2">
      <c r="B54" s="108"/>
      <c r="C54" s="32"/>
      <c r="D54" s="32"/>
      <c r="E54" s="32"/>
      <c r="F54" s="32"/>
      <c r="G54" s="32"/>
      <c r="H54" s="32"/>
      <c r="I54" s="32"/>
      <c r="J54" s="70"/>
      <c r="K54" s="29"/>
      <c r="L54" s="29"/>
    </row>
    <row r="55" spans="2:12" s="28" customFormat="1" ht="26.25" customHeight="1" x14ac:dyDescent="0.2">
      <c r="B55" s="108"/>
      <c r="C55" s="32"/>
      <c r="D55" s="32"/>
      <c r="E55" s="32"/>
      <c r="F55" s="32"/>
      <c r="G55" s="32"/>
      <c r="H55" s="32"/>
      <c r="I55" s="32"/>
      <c r="J55" s="70"/>
      <c r="K55" s="29"/>
      <c r="L55" s="29"/>
    </row>
    <row r="56" spans="2:12" s="28" customFormat="1" ht="26.25" customHeight="1" x14ac:dyDescent="0.2">
      <c r="B56" s="108"/>
      <c r="C56" s="32"/>
      <c r="D56" s="32"/>
      <c r="E56" s="32"/>
      <c r="F56" s="32"/>
      <c r="G56" s="32"/>
      <c r="H56" s="32"/>
      <c r="I56" s="32"/>
      <c r="J56" s="70"/>
      <c r="K56" s="29"/>
      <c r="L56" s="29"/>
    </row>
    <row r="57" spans="2:12" s="28" customFormat="1" ht="9.75" customHeight="1" x14ac:dyDescent="0.2">
      <c r="B57" s="73"/>
      <c r="C57" s="74"/>
      <c r="D57" s="74"/>
      <c r="E57" s="74"/>
      <c r="F57" s="74"/>
      <c r="G57" s="74"/>
      <c r="H57" s="74"/>
      <c r="I57" s="74"/>
      <c r="J57" s="75"/>
      <c r="K57" s="29"/>
      <c r="L57" s="29"/>
    </row>
    <row r="58" spans="2:12" s="28" customFormat="1" ht="15.75" x14ac:dyDescent="0.25">
      <c r="B58" s="144" t="s">
        <v>30</v>
      </c>
      <c r="C58" s="145"/>
      <c r="D58" s="145"/>
      <c r="E58" s="145"/>
      <c r="F58" s="145"/>
      <c r="G58" s="145"/>
      <c r="H58" s="145"/>
      <c r="I58" s="145"/>
      <c r="J58" s="146"/>
      <c r="K58" s="29"/>
      <c r="L58" s="29"/>
    </row>
    <row r="59" spans="2:12" s="28" customFormat="1" hidden="1" x14ac:dyDescent="0.2">
      <c r="B59" s="147"/>
      <c r="C59" s="148"/>
      <c r="D59" s="148"/>
      <c r="E59" s="148"/>
      <c r="F59" s="148"/>
      <c r="G59" s="148"/>
      <c r="H59" s="148"/>
      <c r="I59" s="148"/>
      <c r="J59" s="149"/>
      <c r="K59" s="29"/>
      <c r="L59" s="29"/>
    </row>
    <row r="60" spans="2:12" s="28" customFormat="1" hidden="1" x14ac:dyDescent="0.2">
      <c r="B60" s="150"/>
      <c r="C60" s="151"/>
      <c r="D60" s="151"/>
      <c r="E60" s="151"/>
      <c r="F60" s="151"/>
      <c r="G60" s="151"/>
      <c r="H60" s="151"/>
      <c r="I60" s="151"/>
      <c r="J60" s="152"/>
      <c r="K60" s="29"/>
      <c r="L60" s="29"/>
    </row>
    <row r="61" spans="2:12" s="28" customFormat="1" x14ac:dyDescent="0.2">
      <c r="B61" s="150"/>
      <c r="C61" s="151"/>
      <c r="D61" s="151"/>
      <c r="E61" s="151"/>
      <c r="F61" s="151"/>
      <c r="G61" s="151"/>
      <c r="H61" s="151"/>
      <c r="I61" s="151"/>
      <c r="J61" s="152"/>
      <c r="K61" s="29"/>
      <c r="L61" s="29"/>
    </row>
    <row r="62" spans="2:12" s="28" customFormat="1" ht="24" customHeight="1" x14ac:dyDescent="0.2">
      <c r="B62" s="157" t="s">
        <v>31</v>
      </c>
      <c r="C62" s="158"/>
      <c r="D62" s="158"/>
      <c r="E62" s="158"/>
      <c r="F62" s="158"/>
      <c r="G62" s="158"/>
      <c r="H62" s="158"/>
      <c r="I62" s="158"/>
      <c r="J62" s="159"/>
      <c r="K62" s="29"/>
      <c r="L62" s="29"/>
    </row>
    <row r="63" spans="2:12" x14ac:dyDescent="0.2">
      <c r="B63" s="61" t="s">
        <v>32</v>
      </c>
      <c r="C63" s="137" t="s">
        <v>33</v>
      </c>
      <c r="D63" s="137"/>
      <c r="E63" s="137"/>
      <c r="F63" s="137"/>
      <c r="G63" s="137"/>
      <c r="H63" s="137"/>
      <c r="I63" s="137"/>
      <c r="J63" s="138"/>
    </row>
    <row r="64" spans="2:12" ht="39" customHeight="1" x14ac:dyDescent="0.2">
      <c r="B64" s="62"/>
      <c r="C64" s="137" t="s">
        <v>34</v>
      </c>
      <c r="D64" s="137"/>
      <c r="E64" s="137"/>
      <c r="F64" s="137"/>
      <c r="G64" s="137"/>
      <c r="H64" s="137"/>
      <c r="I64" s="137"/>
      <c r="J64" s="138"/>
    </row>
    <row r="65" spans="2:10" ht="38.25" customHeight="1" x14ac:dyDescent="0.2">
      <c r="B65" s="63"/>
      <c r="C65" s="137" t="s">
        <v>35</v>
      </c>
      <c r="D65" s="137"/>
      <c r="E65" s="137"/>
      <c r="F65" s="137"/>
      <c r="G65" s="137"/>
      <c r="H65" s="137"/>
      <c r="I65" s="137"/>
      <c r="J65" s="138"/>
    </row>
    <row r="66" spans="2:10" ht="37.5" customHeight="1" x14ac:dyDescent="0.2">
      <c r="B66" s="64"/>
      <c r="C66" s="137" t="s">
        <v>36</v>
      </c>
      <c r="D66" s="137"/>
      <c r="E66" s="137"/>
      <c r="F66" s="137"/>
      <c r="G66" s="137"/>
      <c r="H66" s="137"/>
      <c r="I66" s="137"/>
      <c r="J66" s="138"/>
    </row>
    <row r="67" spans="2:10" ht="39.75" customHeight="1" x14ac:dyDescent="0.2">
      <c r="B67" s="65" t="s">
        <v>37</v>
      </c>
      <c r="C67" s="139" t="s">
        <v>38</v>
      </c>
      <c r="D67" s="139"/>
      <c r="E67" s="139"/>
      <c r="F67" s="139"/>
      <c r="G67" s="139"/>
      <c r="H67" s="139"/>
      <c r="I67" s="139"/>
      <c r="J67" s="140"/>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8" priority="12" stopIfTrue="1">
      <formula>D20="menor que la meta"</formula>
    </cfRule>
    <cfRule type="expression" dxfId="17" priority="13" stopIfTrue="1">
      <formula>D20="mayor que la meta"</formula>
    </cfRule>
  </conditionalFormatting>
  <conditionalFormatting sqref="E23:E43">
    <cfRule type="expression" dxfId="16" priority="9" stopIfTrue="1">
      <formula>$F23=$L$3</formula>
    </cfRule>
    <cfRule type="expression" dxfId="15" priority="10" stopIfTrue="1">
      <formula>$F23=$L$4</formula>
    </cfRule>
    <cfRule type="expression" dxfId="14" priority="11" stopIfTrue="1">
      <formula>$F23=$L$5</formula>
    </cfRule>
  </conditionalFormatting>
  <conditionalFormatting sqref="D20">
    <cfRule type="cellIs" dxfId="13" priority="7" stopIfTrue="1" operator="equal">
      <formula>"menor que la meta"</formula>
    </cfRule>
    <cfRule type="cellIs" dxfId="12" priority="8" stopIfTrue="1" operator="equal">
      <formula>"mayor que la meta"</formula>
    </cfRule>
  </conditionalFormatting>
  <conditionalFormatting sqref="C23:D25 C36:D43 D26 C27 C28:D34">
    <cfRule type="expression" dxfId="11" priority="4" stopIfTrue="1">
      <formula>OR($F23=$L$3,$F23=$L$2)</formula>
    </cfRule>
    <cfRule type="expression" dxfId="10" priority="5" stopIfTrue="1">
      <formula>$F23=$L$4</formula>
    </cfRule>
    <cfRule type="expression" dxfId="9" priority="6" stopIfTrue="1">
      <formula>$F23=$L$5</formula>
    </cfRule>
  </conditionalFormatting>
  <conditionalFormatting sqref="C26">
    <cfRule type="expression" dxfId="8" priority="14" stopIfTrue="1">
      <formula>OR($F27=$L$3,$F27=$L$2)</formula>
    </cfRule>
    <cfRule type="expression" dxfId="7" priority="15" stopIfTrue="1">
      <formula>$F27=$L$4</formula>
    </cfRule>
    <cfRule type="expression" dxfId="6" priority="16" stopIfTrue="1">
      <formula>$F27=$L$5</formula>
    </cfRule>
  </conditionalFormatting>
  <conditionalFormatting sqref="D27">
    <cfRule type="expression" dxfId="5" priority="1" stopIfTrue="1">
      <formula>OR($F27=$L$3,$F27=$L$2)</formula>
    </cfRule>
    <cfRule type="expression" dxfId="4" priority="2" stopIfTrue="1">
      <formula>$F27=$L$4</formula>
    </cfRule>
    <cfRule type="expression" dxfId="3" priority="3" stopIfTrue="1">
      <formula>$F27=$L$5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Book,Normal"&amp;8Código:IM-MGP-10&amp;C&amp;"Futura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1"/>
  <sheetViews>
    <sheetView zoomScale="90" zoomScaleNormal="90" workbookViewId="0">
      <selection activeCell="F6" sqref="F6:F31"/>
    </sheetView>
  </sheetViews>
  <sheetFormatPr baseColWidth="10" defaultRowHeight="12.75" x14ac:dyDescent="0.2"/>
  <cols>
    <col min="1" max="1" width="3.7109375" style="83" customWidth="1"/>
    <col min="2" max="2" width="18.5703125" style="83" bestFit="1" customWidth="1"/>
    <col min="3" max="3" width="48.140625" style="87" customWidth="1"/>
    <col min="4" max="4" width="21" style="83" customWidth="1"/>
    <col min="5" max="6" width="18.42578125" style="83" customWidth="1"/>
    <col min="7" max="7" width="24.140625" style="87" bestFit="1" customWidth="1"/>
    <col min="8" max="8" width="20.7109375" style="87" customWidth="1"/>
    <col min="9" max="9" width="21.140625" style="83" customWidth="1"/>
    <col min="10" max="10" width="46.42578125" style="87" customWidth="1"/>
    <col min="11" max="16384" width="11.42578125" style="83"/>
  </cols>
  <sheetData>
    <row r="2" spans="2:10" ht="21" customHeight="1" x14ac:dyDescent="0.2">
      <c r="B2" s="84"/>
      <c r="C2" s="173" t="s">
        <v>75</v>
      </c>
      <c r="D2" s="173"/>
      <c r="E2" s="173"/>
      <c r="F2" s="173"/>
      <c r="G2" s="173"/>
      <c r="H2" s="173"/>
      <c r="I2" s="173"/>
      <c r="J2" s="88"/>
    </row>
    <row r="3" spans="2:10" ht="21" customHeight="1" x14ac:dyDescent="0.2">
      <c r="B3" s="85"/>
      <c r="C3" s="174"/>
      <c r="D3" s="174"/>
      <c r="E3" s="174"/>
      <c r="F3" s="174"/>
      <c r="G3" s="174"/>
      <c r="H3" s="174"/>
      <c r="I3" s="174"/>
      <c r="J3" s="89"/>
    </row>
    <row r="4" spans="2:10" ht="21" customHeight="1" x14ac:dyDescent="0.2">
      <c r="B4" s="76"/>
      <c r="C4" s="175"/>
      <c r="D4" s="175"/>
      <c r="E4" s="175"/>
      <c r="F4" s="175"/>
      <c r="G4" s="175"/>
      <c r="H4" s="175"/>
      <c r="I4" s="175"/>
      <c r="J4" s="115">
        <v>34</v>
      </c>
    </row>
    <row r="5" spans="2:10" ht="25.5" x14ac:dyDescent="0.2">
      <c r="B5" s="90" t="s">
        <v>60</v>
      </c>
      <c r="C5" s="91" t="s">
        <v>61</v>
      </c>
      <c r="D5" s="91" t="s">
        <v>62</v>
      </c>
      <c r="E5" s="91" t="s">
        <v>76</v>
      </c>
      <c r="F5" s="91" t="s">
        <v>167</v>
      </c>
      <c r="G5" s="91" t="s">
        <v>63</v>
      </c>
      <c r="H5" s="91" t="s">
        <v>64</v>
      </c>
      <c r="I5" s="91" t="s">
        <v>77</v>
      </c>
      <c r="J5" s="92" t="s">
        <v>81</v>
      </c>
    </row>
    <row r="6" spans="2:10" ht="25.5" x14ac:dyDescent="0.2">
      <c r="B6" s="116" t="s">
        <v>168</v>
      </c>
      <c r="C6" s="116" t="s">
        <v>169</v>
      </c>
      <c r="D6" s="79">
        <v>43231</v>
      </c>
      <c r="E6" s="79">
        <v>43305</v>
      </c>
      <c r="F6" s="117">
        <v>48</v>
      </c>
      <c r="G6" s="116" t="s">
        <v>170</v>
      </c>
      <c r="H6" s="116" t="s">
        <v>171</v>
      </c>
      <c r="I6" s="118">
        <v>610232471</v>
      </c>
      <c r="J6" s="119" t="s">
        <v>172</v>
      </c>
    </row>
    <row r="7" spans="2:10" x14ac:dyDescent="0.2">
      <c r="B7" s="116" t="s">
        <v>173</v>
      </c>
      <c r="C7" s="116" t="s">
        <v>174</v>
      </c>
      <c r="D7" s="79">
        <v>43245</v>
      </c>
      <c r="E7" s="79">
        <v>43277</v>
      </c>
      <c r="F7" s="120">
        <v>21</v>
      </c>
      <c r="G7" s="116" t="s">
        <v>170</v>
      </c>
      <c r="H7" s="116" t="s">
        <v>175</v>
      </c>
      <c r="I7" s="118">
        <v>650043000</v>
      </c>
      <c r="J7" s="121"/>
    </row>
    <row r="8" spans="2:10" ht="25.5" x14ac:dyDescent="0.2">
      <c r="B8" s="116" t="s">
        <v>176</v>
      </c>
      <c r="C8" s="116" t="s">
        <v>177</v>
      </c>
      <c r="D8" s="79">
        <v>43229</v>
      </c>
      <c r="E8" s="79">
        <v>43285</v>
      </c>
      <c r="F8" s="117">
        <v>37</v>
      </c>
      <c r="G8" s="116" t="s">
        <v>178</v>
      </c>
      <c r="H8" s="116" t="s">
        <v>179</v>
      </c>
      <c r="I8" s="118">
        <v>7826133</v>
      </c>
      <c r="J8" s="119" t="s">
        <v>180</v>
      </c>
    </row>
    <row r="9" spans="2:10" ht="25.5" x14ac:dyDescent="0.2">
      <c r="B9" s="116" t="s">
        <v>181</v>
      </c>
      <c r="C9" s="116" t="s">
        <v>182</v>
      </c>
      <c r="D9" s="79">
        <v>43244</v>
      </c>
      <c r="E9" s="79">
        <v>43307</v>
      </c>
      <c r="F9" s="117">
        <v>42</v>
      </c>
      <c r="G9" s="116" t="s">
        <v>170</v>
      </c>
      <c r="H9" s="116" t="s">
        <v>171</v>
      </c>
      <c r="I9" s="118">
        <v>178076220</v>
      </c>
      <c r="J9" s="119" t="s">
        <v>183</v>
      </c>
    </row>
    <row r="10" spans="2:10" ht="51" x14ac:dyDescent="0.2">
      <c r="B10" s="116" t="s">
        <v>184</v>
      </c>
      <c r="C10" s="116" t="s">
        <v>185</v>
      </c>
      <c r="D10" s="79">
        <v>43241</v>
      </c>
      <c r="E10" s="79">
        <v>43305</v>
      </c>
      <c r="F10" s="117">
        <v>43</v>
      </c>
      <c r="G10" s="116" t="s">
        <v>178</v>
      </c>
      <c r="H10" s="116" t="s">
        <v>186</v>
      </c>
      <c r="I10" s="118">
        <v>168857600</v>
      </c>
      <c r="J10" s="119" t="s">
        <v>187</v>
      </c>
    </row>
    <row r="11" spans="2:10" ht="38.25" x14ac:dyDescent="0.2">
      <c r="B11" s="116" t="s">
        <v>188</v>
      </c>
      <c r="C11" s="116" t="s">
        <v>189</v>
      </c>
      <c r="D11" s="79">
        <v>43248</v>
      </c>
      <c r="E11" s="79">
        <v>43378</v>
      </c>
      <c r="F11" s="117">
        <v>89</v>
      </c>
      <c r="G11" s="116" t="s">
        <v>170</v>
      </c>
      <c r="H11" s="116" t="s">
        <v>171</v>
      </c>
      <c r="I11" s="118">
        <v>1648626000</v>
      </c>
      <c r="J11" s="119" t="s">
        <v>190</v>
      </c>
    </row>
    <row r="12" spans="2:10" ht="51" x14ac:dyDescent="0.2">
      <c r="B12" s="116" t="s">
        <v>191</v>
      </c>
      <c r="C12" s="116" t="s">
        <v>192</v>
      </c>
      <c r="D12" s="79">
        <v>43251</v>
      </c>
      <c r="E12" s="79">
        <v>43315</v>
      </c>
      <c r="F12" s="117">
        <v>43</v>
      </c>
      <c r="G12" s="116" t="s">
        <v>178</v>
      </c>
      <c r="H12" s="116" t="s">
        <v>193</v>
      </c>
      <c r="I12" s="118">
        <v>859419707</v>
      </c>
      <c r="J12" s="119" t="s">
        <v>194</v>
      </c>
    </row>
    <row r="13" spans="2:10" ht="38.25" customHeight="1" x14ac:dyDescent="0.2">
      <c r="B13" s="98" t="s">
        <v>84</v>
      </c>
      <c r="C13" s="99" t="s">
        <v>85</v>
      </c>
      <c r="D13" s="79">
        <v>43286</v>
      </c>
      <c r="E13" s="79">
        <v>43325</v>
      </c>
      <c r="F13" s="113">
        <f>NETWORKDAYS.INTL(D13,E13,1,rango!$B$8:$B$39)</f>
        <v>26</v>
      </c>
      <c r="G13" s="81" t="s">
        <v>88</v>
      </c>
      <c r="H13" s="82" t="s">
        <v>120</v>
      </c>
      <c r="I13" s="94">
        <v>132906000</v>
      </c>
      <c r="J13" s="86"/>
    </row>
    <row r="14" spans="2:10" ht="57" customHeight="1" x14ac:dyDescent="0.2">
      <c r="B14" s="98" t="s">
        <v>123</v>
      </c>
      <c r="C14" s="106" t="s">
        <v>122</v>
      </c>
      <c r="D14" s="101">
        <v>43291</v>
      </c>
      <c r="E14" s="101">
        <v>43299</v>
      </c>
      <c r="F14" s="113">
        <f>NETWORKDAYS.INTL(D14,E14,1,rango!$B$8:$B$39)</f>
        <v>7</v>
      </c>
      <c r="G14" s="102" t="s">
        <v>88</v>
      </c>
      <c r="H14" s="103" t="s">
        <v>109</v>
      </c>
      <c r="I14" s="104">
        <v>130900000</v>
      </c>
      <c r="J14" s="105"/>
    </row>
    <row r="15" spans="2:10" ht="48" customHeight="1" x14ac:dyDescent="0.2">
      <c r="B15" s="98" t="s">
        <v>125</v>
      </c>
      <c r="C15" s="106" t="s">
        <v>124</v>
      </c>
      <c r="D15" s="79">
        <v>43293</v>
      </c>
      <c r="E15" s="79">
        <v>43299</v>
      </c>
      <c r="F15" s="113">
        <f>NETWORKDAYS.INTL(D15,E15,1,rango!$B$8:$B$39)</f>
        <v>5</v>
      </c>
      <c r="G15" s="81" t="s">
        <v>88</v>
      </c>
      <c r="H15" s="82" t="s">
        <v>109</v>
      </c>
      <c r="I15" s="94">
        <v>9103500</v>
      </c>
      <c r="J15" s="86"/>
    </row>
    <row r="16" spans="2:10" ht="35.25" customHeight="1" x14ac:dyDescent="0.2">
      <c r="B16" s="98" t="s">
        <v>127</v>
      </c>
      <c r="C16" s="106" t="s">
        <v>126</v>
      </c>
      <c r="D16" s="79">
        <v>43298</v>
      </c>
      <c r="E16" s="79">
        <v>43306</v>
      </c>
      <c r="F16" s="113">
        <f>NETWORKDAYS.INTL(D16,E16,1,rango!$B$8:$B$39)</f>
        <v>6</v>
      </c>
      <c r="G16" s="81" t="s">
        <v>88</v>
      </c>
      <c r="H16" s="82" t="s">
        <v>109</v>
      </c>
      <c r="I16" s="94">
        <v>250000000</v>
      </c>
      <c r="J16" s="86"/>
    </row>
    <row r="17" spans="2:10" ht="53.25" customHeight="1" x14ac:dyDescent="0.2">
      <c r="B17" s="95" t="s">
        <v>129</v>
      </c>
      <c r="C17" s="106" t="s">
        <v>128</v>
      </c>
      <c r="D17" s="79">
        <v>43294</v>
      </c>
      <c r="E17" s="79">
        <v>43307</v>
      </c>
      <c r="F17" s="113">
        <f>NETWORKDAYS.INTL(D17,E17,1,rango!$B$8:$B$39)</f>
        <v>9</v>
      </c>
      <c r="G17" s="81" t="s">
        <v>88</v>
      </c>
      <c r="H17" s="82" t="s">
        <v>109</v>
      </c>
      <c r="I17" s="94">
        <v>52617948</v>
      </c>
      <c r="J17" s="86"/>
    </row>
    <row r="18" spans="2:10" ht="39" customHeight="1" x14ac:dyDescent="0.2">
      <c r="B18" s="95" t="s">
        <v>131</v>
      </c>
      <c r="C18" s="106" t="s">
        <v>130</v>
      </c>
      <c r="D18" s="107">
        <v>43312</v>
      </c>
      <c r="E18" s="107">
        <v>43312</v>
      </c>
      <c r="F18" s="113">
        <f>NETWORKDAYS.INTL(D18,E18,1,rango!$B$8:$B$39)</f>
        <v>1</v>
      </c>
      <c r="G18" s="81" t="s">
        <v>88</v>
      </c>
      <c r="H18" s="82" t="s">
        <v>109</v>
      </c>
      <c r="I18" s="94">
        <v>850000000</v>
      </c>
      <c r="J18" s="86"/>
    </row>
    <row r="19" spans="2:10" ht="32.25" customHeight="1" x14ac:dyDescent="0.2">
      <c r="B19" s="95" t="s">
        <v>166</v>
      </c>
      <c r="C19" s="106" t="s">
        <v>83</v>
      </c>
      <c r="D19" s="79">
        <v>43313</v>
      </c>
      <c r="E19" s="80">
        <v>43433</v>
      </c>
      <c r="F19" s="114">
        <f>NETWORKDAYS.INTL(D19,E19,1,rango!$B$8:$B$39)</f>
        <v>82</v>
      </c>
      <c r="G19" s="81" t="s">
        <v>88</v>
      </c>
      <c r="H19" s="82" t="s">
        <v>109</v>
      </c>
      <c r="I19" s="93">
        <v>70640248</v>
      </c>
      <c r="J19" s="86"/>
    </row>
    <row r="20" spans="2:10" ht="63.75" x14ac:dyDescent="0.2">
      <c r="B20" s="95" t="s">
        <v>89</v>
      </c>
      <c r="C20" s="106" t="s">
        <v>90</v>
      </c>
      <c r="D20" s="79">
        <v>43313</v>
      </c>
      <c r="E20" s="79"/>
      <c r="F20" s="113"/>
      <c r="G20" s="81" t="s">
        <v>88</v>
      </c>
      <c r="H20" s="82" t="s">
        <v>109</v>
      </c>
      <c r="I20" s="93">
        <v>1193249252</v>
      </c>
      <c r="J20" s="86" t="s">
        <v>110</v>
      </c>
    </row>
    <row r="21" spans="2:10" ht="44.25" customHeight="1" x14ac:dyDescent="0.2">
      <c r="B21" s="96" t="s">
        <v>91</v>
      </c>
      <c r="C21" s="106" t="s">
        <v>111</v>
      </c>
      <c r="D21" s="79">
        <v>43313</v>
      </c>
      <c r="E21" s="79"/>
      <c r="F21" s="113"/>
      <c r="G21" s="81" t="s">
        <v>88</v>
      </c>
      <c r="H21" s="82" t="s">
        <v>109</v>
      </c>
      <c r="I21" s="94">
        <v>1562484000</v>
      </c>
      <c r="J21" s="100" t="s">
        <v>119</v>
      </c>
    </row>
    <row r="22" spans="2:10" ht="51" x14ac:dyDescent="0.2">
      <c r="B22" s="96" t="s">
        <v>92</v>
      </c>
      <c r="C22" s="106" t="s">
        <v>93</v>
      </c>
      <c r="D22" s="79">
        <v>43313</v>
      </c>
      <c r="E22" s="79"/>
      <c r="F22" s="113"/>
      <c r="G22" s="81" t="s">
        <v>88</v>
      </c>
      <c r="H22" s="82" t="s">
        <v>109</v>
      </c>
      <c r="I22" s="94">
        <v>39344472</v>
      </c>
      <c r="J22" s="86" t="s">
        <v>112</v>
      </c>
    </row>
    <row r="23" spans="2:10" ht="63.75" x14ac:dyDescent="0.2">
      <c r="B23" s="96" t="s">
        <v>94</v>
      </c>
      <c r="C23" s="106" t="s">
        <v>108</v>
      </c>
      <c r="D23" s="79">
        <v>43320</v>
      </c>
      <c r="E23" s="79"/>
      <c r="F23" s="113"/>
      <c r="G23" s="81" t="s">
        <v>88</v>
      </c>
      <c r="H23" s="82" t="s">
        <v>109</v>
      </c>
      <c r="I23" s="94">
        <v>750000000</v>
      </c>
      <c r="J23" s="86" t="s">
        <v>113</v>
      </c>
    </row>
    <row r="24" spans="2:10" ht="38.25" x14ac:dyDescent="0.2">
      <c r="B24" s="96" t="s">
        <v>95</v>
      </c>
      <c r="C24" s="106" t="s">
        <v>96</v>
      </c>
      <c r="D24" s="79">
        <v>43322</v>
      </c>
      <c r="E24" s="79"/>
      <c r="F24" s="113"/>
      <c r="G24" s="81" t="s">
        <v>88</v>
      </c>
      <c r="H24" s="82" t="s">
        <v>109</v>
      </c>
      <c r="I24" s="94">
        <v>1520497760</v>
      </c>
      <c r="J24" s="86" t="s">
        <v>114</v>
      </c>
    </row>
    <row r="25" spans="2:10" ht="102" x14ac:dyDescent="0.2">
      <c r="B25" s="96" t="s">
        <v>97</v>
      </c>
      <c r="C25" s="106" t="s">
        <v>98</v>
      </c>
      <c r="D25" s="79">
        <v>43322</v>
      </c>
      <c r="E25" s="79"/>
      <c r="F25" s="113"/>
      <c r="G25" s="81" t="s">
        <v>88</v>
      </c>
      <c r="H25" s="82" t="s">
        <v>109</v>
      </c>
      <c r="I25" s="94">
        <v>66323448</v>
      </c>
      <c r="J25" s="86" t="s">
        <v>115</v>
      </c>
    </row>
    <row r="26" spans="2:10" ht="38.25" x14ac:dyDescent="0.2">
      <c r="B26" s="96" t="s">
        <v>86</v>
      </c>
      <c r="C26" s="106" t="s">
        <v>87</v>
      </c>
      <c r="D26" s="79">
        <v>43325</v>
      </c>
      <c r="E26" s="79">
        <v>43434</v>
      </c>
      <c r="F26" s="114">
        <f>NETWORKDAYS.INTL(D26,E26,1,rango!$B$8:$B$39)</f>
        <v>76</v>
      </c>
      <c r="G26" s="81" t="s">
        <v>88</v>
      </c>
      <c r="H26" s="82" t="s">
        <v>109</v>
      </c>
      <c r="I26" s="94">
        <v>320000000</v>
      </c>
      <c r="J26" s="95"/>
    </row>
    <row r="27" spans="2:10" ht="61.5" customHeight="1" x14ac:dyDescent="0.2">
      <c r="B27" s="97" t="s">
        <v>99</v>
      </c>
      <c r="C27" s="106" t="s">
        <v>100</v>
      </c>
      <c r="D27" s="79">
        <v>43325</v>
      </c>
      <c r="E27" s="79"/>
      <c r="F27" s="113"/>
      <c r="G27" s="81" t="s">
        <v>88</v>
      </c>
      <c r="H27" s="82" t="s">
        <v>109</v>
      </c>
      <c r="I27" s="94">
        <v>1106150870</v>
      </c>
      <c r="J27" s="95" t="s">
        <v>116</v>
      </c>
    </row>
    <row r="28" spans="2:10" ht="51" x14ac:dyDescent="0.2">
      <c r="B28" s="97" t="s">
        <v>101</v>
      </c>
      <c r="C28" s="106" t="s">
        <v>102</v>
      </c>
      <c r="D28" s="79">
        <v>43325</v>
      </c>
      <c r="E28" s="79"/>
      <c r="F28" s="113"/>
      <c r="G28" s="81" t="s">
        <v>88</v>
      </c>
      <c r="H28" s="82" t="s">
        <v>109</v>
      </c>
      <c r="I28" s="94">
        <v>79816487</v>
      </c>
      <c r="J28" s="86" t="s">
        <v>117</v>
      </c>
    </row>
    <row r="29" spans="2:10" ht="38.25" x14ac:dyDescent="0.2">
      <c r="B29" s="97" t="s">
        <v>103</v>
      </c>
      <c r="C29" s="106" t="s">
        <v>104</v>
      </c>
      <c r="D29" s="79">
        <v>43325</v>
      </c>
      <c r="E29" s="79"/>
      <c r="F29" s="113"/>
      <c r="G29" s="81" t="s">
        <v>88</v>
      </c>
      <c r="H29" s="82" t="s">
        <v>109</v>
      </c>
      <c r="I29" s="94">
        <v>1143352800</v>
      </c>
      <c r="J29" s="86" t="s">
        <v>121</v>
      </c>
    </row>
    <row r="30" spans="2:10" ht="25.5" x14ac:dyDescent="0.2">
      <c r="B30" s="97" t="s">
        <v>82</v>
      </c>
      <c r="C30" s="106" t="s">
        <v>105</v>
      </c>
      <c r="D30" s="79">
        <v>43339</v>
      </c>
      <c r="E30" s="79">
        <v>43433</v>
      </c>
      <c r="F30" s="114">
        <f>NETWORKDAYS.INTL(D30,E30,1,rango!$B$8:$B$39)</f>
        <v>66</v>
      </c>
      <c r="G30" s="81" t="s">
        <v>88</v>
      </c>
      <c r="H30" s="82" t="s">
        <v>109</v>
      </c>
      <c r="I30" s="94">
        <v>809767640</v>
      </c>
      <c r="J30" s="95"/>
    </row>
    <row r="31" spans="2:10" ht="51" x14ac:dyDescent="0.2">
      <c r="B31" s="97" t="s">
        <v>106</v>
      </c>
      <c r="C31" s="106" t="s">
        <v>107</v>
      </c>
      <c r="D31" s="79">
        <v>43333</v>
      </c>
      <c r="E31" s="79"/>
      <c r="F31" s="113"/>
      <c r="G31" s="81" t="s">
        <v>88</v>
      </c>
      <c r="H31" s="82" t="s">
        <v>109</v>
      </c>
      <c r="I31" s="94">
        <v>500000000</v>
      </c>
      <c r="J31" s="95" t="s">
        <v>118</v>
      </c>
    </row>
  </sheetData>
  <autoFilter ref="B5:J31"/>
  <mergeCells count="1">
    <mergeCell ref="C2:I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C8" sqref="C8"/>
    </sheetView>
  </sheetViews>
  <sheetFormatPr baseColWidth="10" defaultColWidth="11.42578125" defaultRowHeight="15" x14ac:dyDescent="0.25"/>
  <cols>
    <col min="1" max="1" width="42.140625" style="110" bestFit="1" customWidth="1"/>
    <col min="2" max="2" width="21" style="110" customWidth="1"/>
    <col min="3" max="3" width="29.42578125" style="110" bestFit="1" customWidth="1"/>
    <col min="4" max="4" width="47.28515625" style="110" customWidth="1"/>
    <col min="5" max="5" width="28.42578125" style="110" customWidth="1"/>
    <col min="6" max="6" width="30.140625" style="110" bestFit="1" customWidth="1"/>
    <col min="7" max="16384" width="11.42578125" style="110"/>
  </cols>
  <sheetData>
    <row r="1" spans="1:5" ht="21" x14ac:dyDescent="0.35">
      <c r="A1" s="109" t="s">
        <v>132</v>
      </c>
      <c r="B1" s="109" t="s">
        <v>132</v>
      </c>
      <c r="D1" s="109" t="s">
        <v>133</v>
      </c>
      <c r="E1" s="109" t="s">
        <v>133</v>
      </c>
    </row>
    <row r="2" spans="1:5" ht="15.75" x14ac:dyDescent="0.25">
      <c r="A2" s="111" t="s">
        <v>134</v>
      </c>
      <c r="B2" s="112">
        <v>42736</v>
      </c>
      <c r="D2" s="111" t="s">
        <v>134</v>
      </c>
      <c r="E2" s="112">
        <v>43101</v>
      </c>
    </row>
    <row r="3" spans="1:5" ht="15.75" x14ac:dyDescent="0.25">
      <c r="A3" s="111" t="s">
        <v>135</v>
      </c>
      <c r="B3" s="112">
        <v>42744</v>
      </c>
      <c r="D3" s="111" t="s">
        <v>136</v>
      </c>
      <c r="E3" s="112">
        <v>43108</v>
      </c>
    </row>
    <row r="4" spans="1:5" ht="15.75" x14ac:dyDescent="0.25">
      <c r="A4" s="111" t="s">
        <v>137</v>
      </c>
      <c r="B4" s="112">
        <v>42814</v>
      </c>
      <c r="D4" s="111" t="s">
        <v>138</v>
      </c>
      <c r="E4" s="112">
        <v>43178</v>
      </c>
    </row>
    <row r="5" spans="1:5" ht="15.75" x14ac:dyDescent="0.25">
      <c r="A5" s="111" t="s">
        <v>139</v>
      </c>
      <c r="B5" s="112">
        <v>42834</v>
      </c>
      <c r="D5" s="111" t="s">
        <v>140</v>
      </c>
      <c r="E5" s="112">
        <v>43188</v>
      </c>
    </row>
    <row r="6" spans="1:5" ht="15.75" x14ac:dyDescent="0.25">
      <c r="A6" s="111" t="s">
        <v>141</v>
      </c>
      <c r="B6" s="112">
        <v>42838</v>
      </c>
      <c r="D6" s="111" t="s">
        <v>142</v>
      </c>
      <c r="E6" s="112">
        <v>43189</v>
      </c>
    </row>
    <row r="7" spans="1:5" ht="15.75" x14ac:dyDescent="0.25">
      <c r="A7" s="111" t="s">
        <v>143</v>
      </c>
      <c r="B7" s="112">
        <v>42839</v>
      </c>
      <c r="D7" s="111" t="s">
        <v>144</v>
      </c>
      <c r="E7" s="112">
        <v>43221</v>
      </c>
    </row>
    <row r="8" spans="1:5" ht="15.75" x14ac:dyDescent="0.25">
      <c r="A8" s="111" t="s">
        <v>145</v>
      </c>
      <c r="B8" s="112">
        <v>42841</v>
      </c>
      <c r="D8" s="111" t="s">
        <v>146</v>
      </c>
      <c r="E8" s="112">
        <v>43234</v>
      </c>
    </row>
    <row r="9" spans="1:5" ht="15.75" x14ac:dyDescent="0.25">
      <c r="A9" s="111" t="s">
        <v>144</v>
      </c>
      <c r="B9" s="112">
        <v>42856</v>
      </c>
      <c r="D9" s="111" t="s">
        <v>147</v>
      </c>
      <c r="E9" s="112">
        <v>43255</v>
      </c>
    </row>
    <row r="10" spans="1:5" ht="15.75" x14ac:dyDescent="0.25">
      <c r="A10" s="111" t="s">
        <v>148</v>
      </c>
      <c r="B10" s="112">
        <v>42884</v>
      </c>
      <c r="D10" s="111" t="s">
        <v>149</v>
      </c>
      <c r="E10" s="112">
        <v>43262</v>
      </c>
    </row>
    <row r="11" spans="1:5" ht="15.75" x14ac:dyDescent="0.25">
      <c r="A11" s="111" t="s">
        <v>150</v>
      </c>
      <c r="B11" s="112">
        <v>42905</v>
      </c>
      <c r="D11" s="111" t="s">
        <v>151</v>
      </c>
      <c r="E11" s="112">
        <v>43283</v>
      </c>
    </row>
    <row r="12" spans="1:5" ht="15.75" x14ac:dyDescent="0.25">
      <c r="A12" s="111" t="s">
        <v>152</v>
      </c>
      <c r="B12" s="112">
        <v>42906</v>
      </c>
      <c r="D12" s="111" t="s">
        <v>153</v>
      </c>
      <c r="E12" s="112">
        <v>43301</v>
      </c>
    </row>
    <row r="13" spans="1:5" ht="15.75" x14ac:dyDescent="0.25">
      <c r="A13" s="111" t="s">
        <v>154</v>
      </c>
      <c r="B13" s="112">
        <v>42919</v>
      </c>
      <c r="D13" s="111" t="s">
        <v>155</v>
      </c>
      <c r="E13" s="112">
        <v>43319</v>
      </c>
    </row>
    <row r="14" spans="1:5" ht="15.75" x14ac:dyDescent="0.25">
      <c r="A14" s="111" t="s">
        <v>153</v>
      </c>
      <c r="B14" s="112">
        <v>42936</v>
      </c>
      <c r="D14" s="111" t="s">
        <v>156</v>
      </c>
      <c r="E14" s="112">
        <v>43332</v>
      </c>
    </row>
    <row r="15" spans="1:5" ht="15.75" x14ac:dyDescent="0.25">
      <c r="A15" s="111" t="s">
        <v>155</v>
      </c>
      <c r="B15" s="112">
        <v>42954</v>
      </c>
      <c r="D15" s="111" t="s">
        <v>157</v>
      </c>
      <c r="E15" s="112">
        <v>43388</v>
      </c>
    </row>
    <row r="16" spans="1:5" ht="15.75" x14ac:dyDescent="0.25">
      <c r="A16" s="111" t="s">
        <v>158</v>
      </c>
      <c r="B16" s="112">
        <v>42968</v>
      </c>
      <c r="D16" s="111" t="s">
        <v>159</v>
      </c>
      <c r="E16" s="112">
        <v>43409</v>
      </c>
    </row>
    <row r="17" spans="1:5" ht="15.75" x14ac:dyDescent="0.25">
      <c r="A17" s="111" t="s">
        <v>160</v>
      </c>
      <c r="B17" s="112">
        <v>43024</v>
      </c>
      <c r="D17" s="111" t="s">
        <v>161</v>
      </c>
      <c r="E17" s="112">
        <v>43416</v>
      </c>
    </row>
    <row r="18" spans="1:5" ht="15.75" x14ac:dyDescent="0.25">
      <c r="A18" s="111" t="s">
        <v>162</v>
      </c>
      <c r="B18" s="112">
        <v>43045</v>
      </c>
      <c r="D18" s="111" t="s">
        <v>163</v>
      </c>
      <c r="E18" s="112">
        <v>43442</v>
      </c>
    </row>
    <row r="19" spans="1:5" ht="15.75" x14ac:dyDescent="0.25">
      <c r="A19" s="111" t="s">
        <v>164</v>
      </c>
      <c r="B19" s="112">
        <v>43052</v>
      </c>
      <c r="D19" s="111" t="s">
        <v>165</v>
      </c>
      <c r="E19" s="112">
        <v>43459</v>
      </c>
    </row>
    <row r="20" spans="1:5" ht="15.75" x14ac:dyDescent="0.25">
      <c r="A20" s="111" t="s">
        <v>163</v>
      </c>
      <c r="B20" s="112">
        <v>43077</v>
      </c>
    </row>
    <row r="21" spans="1:5" ht="15.75" x14ac:dyDescent="0.25">
      <c r="A21" s="111" t="s">
        <v>165</v>
      </c>
      <c r="B21" s="112">
        <v>43094</v>
      </c>
    </row>
    <row r="22" spans="1:5" ht="15.75" x14ac:dyDescent="0.25">
      <c r="A22" s="110" t="s">
        <v>134</v>
      </c>
      <c r="B22" s="112">
        <v>43101</v>
      </c>
    </row>
    <row r="23" spans="1:5" ht="15.75" x14ac:dyDescent="0.25">
      <c r="A23" s="110" t="s">
        <v>136</v>
      </c>
      <c r="B23" s="112">
        <v>43108</v>
      </c>
    </row>
    <row r="24" spans="1:5" ht="15.75" x14ac:dyDescent="0.25">
      <c r="A24" s="110" t="s">
        <v>138</v>
      </c>
      <c r="B24" s="112">
        <v>43178</v>
      </c>
    </row>
    <row r="25" spans="1:5" ht="15.75" x14ac:dyDescent="0.25">
      <c r="A25" s="110" t="s">
        <v>140</v>
      </c>
      <c r="B25" s="112">
        <v>43188</v>
      </c>
    </row>
    <row r="26" spans="1:5" ht="15.75" x14ac:dyDescent="0.25">
      <c r="A26" s="110" t="s">
        <v>142</v>
      </c>
      <c r="B26" s="112">
        <v>43189</v>
      </c>
    </row>
    <row r="27" spans="1:5" ht="15.75" x14ac:dyDescent="0.25">
      <c r="A27" s="110" t="s">
        <v>144</v>
      </c>
      <c r="B27" s="112">
        <v>43221</v>
      </c>
    </row>
    <row r="28" spans="1:5" ht="15.75" x14ac:dyDescent="0.25">
      <c r="A28" s="110" t="s">
        <v>146</v>
      </c>
      <c r="B28" s="112">
        <v>43234</v>
      </c>
    </row>
    <row r="29" spans="1:5" ht="15.75" x14ac:dyDescent="0.25">
      <c r="A29" s="110" t="s">
        <v>147</v>
      </c>
      <c r="B29" s="112">
        <v>43255</v>
      </c>
    </row>
    <row r="30" spans="1:5" ht="15.75" x14ac:dyDescent="0.25">
      <c r="A30" s="110" t="s">
        <v>149</v>
      </c>
      <c r="B30" s="112">
        <v>43262</v>
      </c>
    </row>
    <row r="31" spans="1:5" ht="15.75" x14ac:dyDescent="0.25">
      <c r="A31" s="110" t="s">
        <v>151</v>
      </c>
      <c r="B31" s="112">
        <v>43283</v>
      </c>
    </row>
    <row r="32" spans="1:5" ht="15.75" x14ac:dyDescent="0.25">
      <c r="A32" s="110" t="s">
        <v>153</v>
      </c>
      <c r="B32" s="112">
        <v>43301</v>
      </c>
    </row>
    <row r="33" spans="1:2" ht="15.75" x14ac:dyDescent="0.25">
      <c r="A33" s="110" t="s">
        <v>155</v>
      </c>
      <c r="B33" s="112">
        <v>43319</v>
      </c>
    </row>
    <row r="34" spans="1:2" ht="15.75" x14ac:dyDescent="0.25">
      <c r="A34" s="110" t="s">
        <v>156</v>
      </c>
      <c r="B34" s="112">
        <v>43332</v>
      </c>
    </row>
    <row r="35" spans="1:2" ht="15.75" x14ac:dyDescent="0.25">
      <c r="A35" s="110" t="s">
        <v>157</v>
      </c>
      <c r="B35" s="112">
        <v>43388</v>
      </c>
    </row>
    <row r="36" spans="1:2" ht="15.75" x14ac:dyDescent="0.25">
      <c r="A36" s="110" t="s">
        <v>159</v>
      </c>
      <c r="B36" s="112">
        <v>43409</v>
      </c>
    </row>
    <row r="37" spans="1:2" ht="15.75" x14ac:dyDescent="0.25">
      <c r="A37" s="110" t="s">
        <v>161</v>
      </c>
      <c r="B37" s="112">
        <v>43416</v>
      </c>
    </row>
    <row r="38" spans="1:2" ht="15.75" x14ac:dyDescent="0.25">
      <c r="A38" s="110" t="s">
        <v>163</v>
      </c>
      <c r="B38" s="112">
        <v>43442</v>
      </c>
    </row>
    <row r="39" spans="1:2" ht="15.75" x14ac:dyDescent="0.25">
      <c r="A39" s="110" t="s">
        <v>165</v>
      </c>
      <c r="B39" s="112">
        <v>43459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rango</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2018-04-10T13:41:32Z</cp:lastPrinted>
  <dcterms:created xsi:type="dcterms:W3CDTF">2007-03-27T20:35:29Z</dcterms:created>
  <dcterms:modified xsi:type="dcterms:W3CDTF">2019-02-20T20:13:34Z</dcterms:modified>
</cp:coreProperties>
</file>