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Competitividad\"/>
    </mc:Choice>
  </mc:AlternateContent>
  <bookViews>
    <workbookView xWindow="0" yWindow="0" windowWidth="20490" windowHeight="7755" tabRatio="505" activeTab="1"/>
  </bookViews>
  <sheets>
    <sheet name="Ficha tecnica de indicador" sheetId="4" r:id="rId1"/>
    <sheet name="Ficha medición indicador" sheetId="12" r:id="rId2"/>
    <sheet name="Rangos" sheetId="16" r:id="rId3"/>
    <sheet name="soporte" sheetId="15" r:id="rId4"/>
  </sheets>
  <externalReferences>
    <externalReference r:id="rId5"/>
  </externalReferences>
  <definedNames>
    <definedName name="_xlnm._FilterDatabase" localSheetId="3" hidden="1">soporte!$A$5:$J$47</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27" i="12" l="1"/>
  <c r="L27" i="12" s="1"/>
  <c r="C32" i="12"/>
  <c r="C31" i="12"/>
  <c r="L31" i="12" s="1"/>
  <c r="C30" i="12"/>
  <c r="C29" i="12"/>
  <c r="F28" i="12"/>
  <c r="L26" i="12"/>
  <c r="L25" i="12"/>
  <c r="L24" i="12"/>
  <c r="L23" i="12"/>
  <c r="L28" i="12"/>
  <c r="L29" i="12"/>
  <c r="L30" i="12"/>
  <c r="L32" i="12"/>
  <c r="C28" i="12"/>
  <c r="E27" i="12" l="1"/>
  <c r="F27" i="12" s="1"/>
  <c r="E26" i="12"/>
  <c r="F26" i="12" s="1"/>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6" i="15"/>
  <c r="F9" i="12" l="1"/>
  <c r="L34" i="12" l="1"/>
  <c r="E34" i="12"/>
  <c r="F34" i="12" s="1"/>
  <c r="L33" i="12"/>
  <c r="E33" i="12"/>
  <c r="F33" i="12" s="1"/>
  <c r="E32" i="12"/>
  <c r="F32" i="12" s="1"/>
  <c r="E31" i="12"/>
  <c r="F31" i="12" s="1"/>
  <c r="E30" i="12"/>
  <c r="F30" i="12" s="1"/>
  <c r="E29" i="12"/>
  <c r="F29" i="12" s="1"/>
  <c r="E28" i="12"/>
  <c r="E25" i="12"/>
  <c r="F25" i="12" s="1"/>
  <c r="E24" i="12"/>
  <c r="F24" i="12" s="1"/>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E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<sst xmlns="http://schemas.openxmlformats.org/spreadsheetml/2006/main" count="318" uniqueCount="213">
  <si>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</si>
  <si>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</si>
  <si>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</si>
  <si>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</si>
  <si>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</si>
  <si>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</si>
  <si>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</si>
  <si>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</si>
  <si>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</si>
  <si>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</si>
  <si>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</si>
  <si>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</si>
  <si>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</si>
  <si>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</si>
  <si>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</si>
  <si>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</si>
  <si>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</si>
  <si>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</si>
  <si>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</si>
  <si>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</si>
  <si>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</si>
  <si>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</si>
  <si>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</si>
  <si>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</si>
  <si>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</si>
  <si>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</si>
  <si>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</si>
  <si>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</si>
  <si>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</si>
  <si>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</si>
  <si>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</si>
  <si>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</si>
  <si>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</si>
  <si>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</si>
  <si>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</si>
  <si>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</si>
  <si>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</si>
  <si>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</si>
  <si>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</si>
  <si>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</si>
  <si>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</si>
  <si>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</si>
  <si>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</si>
  <si>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</si>
  <si>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</si>
  <si>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</si>
  <si>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</si>
  <si>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</si>
  <si>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</si>
  <si>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</si>
  <si>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</si>
  <si>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</si>
  <si>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</si>
  <si>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</si>
  <si>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</si>
  <si>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</si>
  <si>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</si>
  <si>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</si>
  <si>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</si>
  <si>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</si>
  <si>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</si>
  <si>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</si>
  <si>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</si>
  <si>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</si>
  <si>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</si>
  <si>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</si>
  <si>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</si>
  <si>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Fecha de formulación</t>
  </si>
  <si>
    <t>Valor del proyecto en pesos Col</t>
  </si>
  <si>
    <t>Semestral</t>
  </si>
  <si>
    <t>Porcentaje de Proyectos evaluados</t>
  </si>
  <si>
    <t xml:space="preserve">Medir porcentualmente la cantidad de proyectos evaluados fente a los proyectos  formulados
</t>
  </si>
  <si>
    <t>(Número de Proyectos evaluados  / Número de Proyectos formulados Fontur)*100</t>
  </si>
  <si>
    <t>Informe de proyectos formulados y evaluados</t>
  </si>
  <si>
    <t>En el análisis indicar la causa por la cual no fue viable el proyecto formulado</t>
  </si>
  <si>
    <t>Porcentaje de proyectos  evaluados</t>
  </si>
  <si>
    <t>Fecha de evaluación</t>
  </si>
  <si>
    <t>FICHA TECNICA DE INDICADOR DEL PORCENTAJE DE  PROYECTOS EVALUADOS</t>
  </si>
  <si>
    <t>Causa de No Evaluación</t>
  </si>
  <si>
    <t>FNTP-143-2018</t>
  </si>
  <si>
    <t>Fase I: Implementación de la Norma Técnica Sectorial NTS - TS - 001-1 "Destino Turístico - Área Turística. Requisitos de sostenibilidad", en el Corregimiento de Pance, de la ciudad de Santiago de Cali - Valle del Cauca</t>
  </si>
  <si>
    <t>FNTP-142-2018</t>
  </si>
  <si>
    <t>Fase 1: Implementación de la NTS TS 001-1 en un área turística delimitada dentro del Centro Administrativo e Internacional de Medellín</t>
  </si>
  <si>
    <t>FNTP-140-2018</t>
  </si>
  <si>
    <t>Encuentro Pasto Capital Gastrodiversa 2018</t>
  </si>
  <si>
    <t>FNTP-202-2018</t>
  </si>
  <si>
    <t>Actualización del Inventario de Atractivos Turísticos del Departamento de 44 municipios de Cundinamarca.</t>
  </si>
  <si>
    <t>FNTP-162-2018</t>
  </si>
  <si>
    <t>Capacitar 300 efectivos pertenecientes a la policía de turismo en el nivel B1 del idioma inglés, de modo presencial, según su disponibilidad (Fase 4)</t>
  </si>
  <si>
    <t>FNTP-058-2018</t>
  </si>
  <si>
    <t>VII CONGRESO DE AVITURISMO 2018 - "FERIA DE AVES DE SUDAMÉRICA".</t>
  </si>
  <si>
    <t>FNTP-186-2018</t>
  </si>
  <si>
    <t>I CONGRESO NACIONAL DE TURISMO DE AVENTURA 2018</t>
  </si>
  <si>
    <t>FNTP-196-2018</t>
  </si>
  <si>
    <t>Desarrollo del producto turístico asociado a la cultura silletera como tradición cultural declarada patrimonio inmaterial de Colombia</t>
  </si>
  <si>
    <t>FNTP-184-2018</t>
  </si>
  <si>
    <t>Capacitación CIS (certified incentive specialist) para el fortalecimiento del turismo de reuniones</t>
  </si>
  <si>
    <t>FNTP-173-2018</t>
  </si>
  <si>
    <t>Estudio del servicio ofrecido por la cadena de valor del turismo MICE en el departamento del Atlántico</t>
  </si>
  <si>
    <t>FNTP-174-2018</t>
  </si>
  <si>
    <t>III Congreso Nacional de Termalismo y Aguas Minerales</t>
  </si>
  <si>
    <t>FNTP-072-2018</t>
  </si>
  <si>
    <t>Implementaciòn de la Norma técnica NTS -TS-001-1 "DESTINO TURÍSTICO - ÁREA TURÍSTICA, REQUISITOS DE SOSTENIBILIDAD" en un área turística delimitada del municipio de Guatapé</t>
  </si>
  <si>
    <t>FNTP-175-2018</t>
  </si>
  <si>
    <t>IV ENCUENTRO INTERNACIONAL DE TURISMO DE NEGOCIOS, FERIAS Y EVENTOS</t>
  </si>
  <si>
    <t>FNTP-206-2018</t>
  </si>
  <si>
    <t>V Seminario de Formación Turística celebrado con el apoyo de la OMT 2018</t>
  </si>
  <si>
    <t>FNTP-077-2018</t>
  </si>
  <si>
    <t>Show Room Hotelero y Gastronómico 2018</t>
  </si>
  <si>
    <t>FNTP-050-2018</t>
  </si>
  <si>
    <t>CONGRESO NACIONAL DE HOTELERÍA 2018: EL HUÉSPED EN EL CENTRO DEL NEGOCIO HOTELERO</t>
  </si>
  <si>
    <t>FNTP-049-2018</t>
  </si>
  <si>
    <t>FASE 2: CERTIFICACIÓN DE LA NTS TS 001-1 Y SU MANTENIMIENTO EN CINCO DESTINOS PERTENECIENTES A LOS DOCE CORREDORES TURÍSTICOS</t>
  </si>
  <si>
    <t>FNTP-101-2018</t>
  </si>
  <si>
    <t>Diseño de producto turístico y acciones de implementación para el municipio de Popayán</t>
  </si>
  <si>
    <t>FNTP-087-2018</t>
  </si>
  <si>
    <t>DIPLOMADO EN MARKETING DIGITAL PARA HOTELES Y GESTIÓN DE RECURSOS HUMANOS EN LA HOTELERÍA</t>
  </si>
  <si>
    <t>FNTP-100-2018</t>
  </si>
  <si>
    <t>Producto turístico de naturaleza, cultural y náutico del corredor caribe</t>
  </si>
  <si>
    <t>FNTP-095-2018</t>
  </si>
  <si>
    <t>Asistencia técnica para la implementación del programa Bandera Azul en Colombia a través del operador nacional</t>
  </si>
  <si>
    <t>FNTP-080-2018</t>
  </si>
  <si>
    <t>XXIII Congreso Nacional de Agencias de Viajes 2018</t>
  </si>
  <si>
    <t>FNTP-064-2018</t>
  </si>
  <si>
    <t>Fase 1: Implementación de la NTS TS 001-1 en un área turística delimitada dentro de tres destinos turísticos de Colombia</t>
  </si>
  <si>
    <t>FNTP-115-2018</t>
  </si>
  <si>
    <t>Diplomado Presencial de Gerencia de Propiedad Vacacional y Tiempo Compartido</t>
  </si>
  <si>
    <t>FNTP-117-2018</t>
  </si>
  <si>
    <t>Agenda académica en el marco del evento" Feria EXPOBAR , Versión 2018. Avances y tendencias del turismo musical en Colombia y el mundo"</t>
  </si>
  <si>
    <t>FNTP-148-2018</t>
  </si>
  <si>
    <t>Encuentro para la conservación y observación de las aves en el departamento de Nariño</t>
  </si>
  <si>
    <t>FNTP-054-2018</t>
  </si>
  <si>
    <t>Elaborar un folleto informativo sobre el registro de parques de diversiones y/o atracciones y dispositivos de entretenimiento familiar</t>
  </si>
  <si>
    <t>FNTP-063-2018</t>
  </si>
  <si>
    <t>Componente Académico en el marco del XVI Congreso Gastronómico de la Ciudad de Popayán</t>
  </si>
  <si>
    <t>FNTP-135-2018</t>
  </si>
  <si>
    <t>Elaboración del plan de Desarrollo Turístico del municipio de Cartago, Valle del Cauca 2019 - 2024</t>
  </si>
  <si>
    <t>FNTP-061-2018</t>
  </si>
  <si>
    <t>Fase 1: Implementación de la NTS TS 001-1 en un área turística delimitada dentro del Municipio de Chinchiná, Caldas</t>
  </si>
  <si>
    <t>FNTP-192-2018</t>
  </si>
  <si>
    <t>Foro Académico para Hoteles Enfocado a las TICS</t>
  </si>
  <si>
    <t>FNTP-199-2018</t>
  </si>
  <si>
    <t>Talleres para generar habilidades en atención de eventos y servicio al cliente para empresas del sector turístico y gastronómico del Atlántico.</t>
  </si>
  <si>
    <t>FNTP-085-2018</t>
  </si>
  <si>
    <t>Inventario de las aves de la "Reserva Natural de Aves el hormiguero de Torcoroma" y Vereda Peritama en el Municipio de Ocaña como atractivo turístico.</t>
  </si>
  <si>
    <t>FNTP-066-2018</t>
  </si>
  <si>
    <t>Fortalecimiento del uso turístico de las plazas de mercado del país</t>
  </si>
  <si>
    <t>FNTP-083-2018</t>
  </si>
  <si>
    <t>Jornada de capacitación y coaching con los líderes de las iniciativas seleccionadas del Programa Impulso al Turismo Comunitario, a fin de conformar la Red Nacional de Turismo Comunitario.</t>
  </si>
  <si>
    <t>FNTP-088-2018</t>
  </si>
  <si>
    <t>PLAN DE DESARROLLO TURÍSTICO DEL MUNICIPIO DE NEIVA 2019 - 2029</t>
  </si>
  <si>
    <t>FNTP-086-2018</t>
  </si>
  <si>
    <t>Capacitación práctica en estrategias de ventas, precios y canales de comercialización para los prestadores de servicios turísticos de destinos emergentes de los 12 corredores turísticos de colombia</t>
  </si>
  <si>
    <t>FNTP-084-2018</t>
  </si>
  <si>
    <t>Coaching en liderazgo y competencias sociales dirigido a lideres comunitarios que harán parte de la Red de Turismo Comunitario en Colombia</t>
  </si>
  <si>
    <t>FNTP-103-2018</t>
  </si>
  <si>
    <t>Apoyo al VIII Congreso Latinoamericano de Ciudades Turísticas</t>
  </si>
  <si>
    <t>FNTP-102-2018</t>
  </si>
  <si>
    <t>Agenda académica en el marco del Día Mundial del Turismo "Turismo y Transformación Digital"</t>
  </si>
  <si>
    <t>FNTP-069-2018</t>
  </si>
  <si>
    <t>Plan estratégico de Innovación y Desarrollo Tecnológico para el Impulso de la Competitividad y Productividad del Sector Hotelero</t>
  </si>
  <si>
    <t>FNTP-160-2018</t>
  </si>
  <si>
    <t>Fortalecimiento del bilinguismo del personal vinculado al turismo fase 2</t>
  </si>
  <si>
    <t>N° Dias</t>
  </si>
  <si>
    <t>25 diciembre: Día de Navidad</t>
  </si>
  <si>
    <t>8 diciembre: Día de la Inmaculada Concepción</t>
  </si>
  <si>
    <t>12 noviembre: Independencia de Cartagena</t>
  </si>
  <si>
    <t>5 noviembre: Todos los Santos</t>
  </si>
  <si>
    <t>15 octubre: Día de la Raza</t>
  </si>
  <si>
    <t>20 agosto: La asunción de la Virgen</t>
  </si>
  <si>
    <t>7 agosto: Batalla de Boyacá</t>
  </si>
  <si>
    <t>20 julio: Día de la Independencia</t>
  </si>
  <si>
    <t>2 julio: San Pedro y San Pablo</t>
  </si>
  <si>
    <t>11 junio: Sagrado Corazón</t>
  </si>
  <si>
    <t>4 junio: Corpus Christi</t>
  </si>
  <si>
    <t>14 mayo: Día de la Ascensión</t>
  </si>
  <si>
    <t>1 mayo: Día del Trabajo</t>
  </si>
  <si>
    <t>30 marzo: viernes Santo</t>
  </si>
  <si>
    <t xml:space="preserve">29 marzo: Jueves santo </t>
  </si>
  <si>
    <t>19 marzo: Día de San José</t>
  </si>
  <si>
    <t>8 enero: Día de los Reyes Magos</t>
  </si>
  <si>
    <t>1 enero: Año Nuevo</t>
  </si>
  <si>
    <t>13 noviembre: Independencia de Cartagena</t>
  </si>
  <si>
    <t>6 noviembre: Todos los Santos</t>
  </si>
  <si>
    <t>16 octubre: Día de la Raza</t>
  </si>
  <si>
    <t>21 agosto: La asunción de la Virgen</t>
  </si>
  <si>
    <t>3 julio: San Pedro y San Pablo</t>
  </si>
  <si>
    <t>26 junio: Sagrado Corazón</t>
  </si>
  <si>
    <t>19 junio: Corpus Christi</t>
  </si>
  <si>
    <t>29 mayo: Día de la Ascensión</t>
  </si>
  <si>
    <t>16 abril: Domingo de Resurrección</t>
  </si>
  <si>
    <t>14 abril: Viernes Santo</t>
  </si>
  <si>
    <t>13 abril: Jueves Santo</t>
  </si>
  <si>
    <t>9 abril: Domingo de Ramos</t>
  </si>
  <si>
    <t>20 marzo: Día de San José</t>
  </si>
  <si>
    <t>9 enero: Día de los Reyes Magos</t>
  </si>
  <si>
    <t>Festivos 2018</t>
  </si>
  <si>
    <t>Festivos 2017</t>
  </si>
  <si>
    <t>De acuerdo a la asignación de evaluación de previabilidad técnica, se realizó una primera aproximación resultante en algunas observaciones remitidas el 26 de septiembre de 2018. Consecuentemente, el 09 de octubre de 2018 el formulador remitió la versión ajustada, que da como resultado proyecto pre-viable técnicamente. A la fecha de evaluación técnica no se cuenta con concepto de pre-viabilidad financiera</t>
  </si>
  <si>
    <t>De acuerdo a la asignación de evaluación de previabilidad técnica, se realizó una primera aproximación resultante en algunas observaciones relacionadas cpn el presupuesto por lo que solicito al formulador realizar nuevamente el estudio de mercados y ajustar el presupuesto.</t>
  </si>
  <si>
    <t>Mejoramiento de la competitividad turística</t>
  </si>
  <si>
    <t>Calidad turística</t>
  </si>
  <si>
    <t>Formación, capacitación y sensibilización turística</t>
  </si>
  <si>
    <t>Planificación turística</t>
  </si>
  <si>
    <t>Estudios e implementación de estudios para el desarrollo competitivo del sector</t>
  </si>
  <si>
    <t>Formación, capacitación y sensibilización turística - 2018</t>
  </si>
  <si>
    <t>Calidad turística - 2018</t>
  </si>
  <si>
    <t>Seguridad turística</t>
  </si>
  <si>
    <t>Innovación y desarrollo tecnológico</t>
  </si>
  <si>
    <t>abril</t>
  </si>
  <si>
    <t>INFORME DE PROYECTOS EVALUADOS DE FORMULADOS</t>
  </si>
  <si>
    <t>mayo</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</si>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</sst>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4" formatCode="_-&quot;$&quot;* #,##0.00_-;\-&quot;$&quot;* #,##0.00_-;_-&quot;$&quot;* &quot;-&quot;??_-;_-@_-"/>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8"/>
      <name val="Calibri"/>
      <family val="2"/>
      <scheme val="minor"/>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9"/>
      <color indexed="81"/>
      <name val="Tahoma"/>
      <family val="2"/>
    </font>
    <font>
      <sz val="10"/>
      <name val="Arial"/>
      <family val="2"/>
    </font>
    <font>
      <sz val="12"/>
      <color theme="1"/>
      <name val="Calibri"/>
      <family val="2"/>
      <scheme val="minor"/>
    </font>
    <font>
      <b/>
      <sz val="16"/>
      <color theme="1"/>
      <name val="Calibri"/>
      <family val="2"/>
      <scheme val="minor"/>
    </font>
    <font>
      <b/>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249977111117893"/>
        <bgColor indexed="64"/>
      </patternFill>
    </fill>
  </fills>
  <borders count="2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43" fontId="5"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0" fontId="4" fillId="0" borderId="0"/>
    <xf numFmtId="0" fontId="3" fillId="0" borderId="0"/>
    <xf numFmtId="166"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4" fillId="0" borderId="0"/>
    <xf numFmtId="0" fontId="23" fillId="0" borderId="0"/>
    <xf numFmtId="44" fontId="2" fillId="0" borderId="0" applyFont="0" applyFill="0" applyBorder="0" applyAlignment="0" applyProtection="0"/>
    <xf numFmtId="41" fontId="25" fillId="0" borderId="0" applyFont="0" applyFill="0" applyBorder="0" applyAlignment="0" applyProtection="0"/>
    <xf numFmtId="0" fontId="1" fillId="0" borderId="0"/>
    <xf numFmtId="9" fontId="25" fillId="0" borderId="0" applyFont="0" applyFill="0" applyBorder="0" applyAlignment="0" applyProtection="0"/>
  </cellStyleXfs>
  <cellXfs count="157">
    <xf numFmtId="0" fontId="0" fillId="0" borderId="0" xfId="0"/>
    <xf numFmtId="0" fontId="14" fillId="2" borderId="10" xfId="5" applyFont="1" applyFill="1" applyBorder="1" applyAlignment="1">
      <alignment horizontal="left" vertical="center" wrapText="1"/>
    </xf>
    <xf numFmtId="0" fontId="9" fillId="2" borderId="0" xfId="5" applyFont="1" applyFill="1"/>
    <xf numFmtId="0" fontId="9"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9" fillId="2" borderId="0" xfId="5" applyFont="1" applyFill="1" applyBorder="1"/>
    <xf numFmtId="0" fontId="15" fillId="2" borderId="5" xfId="5" applyFont="1" applyFill="1" applyBorder="1" applyAlignment="1">
      <alignment horizontal="center" vertical="center" wrapText="1"/>
    </xf>
    <xf numFmtId="0" fontId="4" fillId="2" borderId="0" xfId="5" applyFont="1" applyFill="1" applyAlignment="1">
      <alignment vertical="center"/>
    </xf>
    <xf numFmtId="0" fontId="9"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3" fillId="2" borderId="4" xfId="5" applyFont="1" applyFill="1" applyBorder="1" applyAlignment="1">
      <alignment horizontal="left"/>
    </xf>
    <xf numFmtId="0" fontId="14" fillId="2" borderId="7" xfId="5" applyFont="1" applyFill="1" applyBorder="1" applyAlignment="1">
      <alignment horizontal="left" vertical="top" wrapText="1"/>
    </xf>
    <xf numFmtId="0" fontId="18" fillId="0" borderId="0" xfId="4" applyFont="1"/>
    <xf numFmtId="0" fontId="18" fillId="0" borderId="0" xfId="4" applyFont="1" applyProtection="1">
      <protection hidden="1"/>
    </xf>
    <xf numFmtId="0" fontId="18" fillId="0" borderId="0" xfId="4" applyFont="1" applyAlignment="1"/>
    <xf numFmtId="0" fontId="18" fillId="0" borderId="0" xfId="4" applyFont="1" applyAlignment="1" applyProtection="1">
      <protection hidden="1"/>
    </xf>
    <xf numFmtId="0" fontId="15" fillId="0" borderId="2" xfId="4" applyFont="1" applyBorder="1" applyAlignment="1" applyProtection="1">
      <protection locked="0"/>
    </xf>
    <xf numFmtId="0" fontId="15" fillId="0" borderId="3" xfId="4" applyFont="1" applyBorder="1" applyAlignment="1" applyProtection="1">
      <protection locked="0"/>
    </xf>
    <xf numFmtId="0" fontId="15" fillId="0" borderId="9" xfId="4" applyFont="1" applyBorder="1" applyAlignment="1" applyProtection="1">
      <protection locked="0"/>
    </xf>
    <xf numFmtId="0" fontId="15" fillId="0" borderId="0" xfId="4" applyFont="1" applyBorder="1" applyAlignment="1" applyProtection="1">
      <protection locked="0"/>
    </xf>
    <xf numFmtId="0" fontId="18" fillId="0" borderId="0" xfId="4" applyFont="1" applyProtection="1">
      <protection locked="0"/>
    </xf>
    <xf numFmtId="0" fontId="15" fillId="2" borderId="0" xfId="4" applyFont="1" applyFill="1"/>
    <xf numFmtId="0" fontId="15" fillId="2" borderId="0" xfId="4" applyFont="1" applyFill="1" applyProtection="1">
      <protection hidden="1"/>
    </xf>
    <xf numFmtId="0" fontId="15" fillId="2" borderId="0" xfId="4" applyFont="1" applyFill="1" applyAlignment="1" applyProtection="1">
      <protection hidden="1"/>
    </xf>
    <xf numFmtId="0" fontId="18" fillId="2" borderId="0" xfId="4" applyFont="1" applyFill="1"/>
    <xf numFmtId="0" fontId="18" fillId="2" borderId="0" xfId="4" applyFont="1" applyFill="1" applyProtection="1">
      <protection hidden="1"/>
    </xf>
    <xf numFmtId="0" fontId="18" fillId="2" borderId="0" xfId="4" applyFont="1" applyFill="1" applyAlignment="1" applyProtection="1">
      <protection hidden="1"/>
    </xf>
    <xf numFmtId="0" fontId="18" fillId="2" borderId="0" xfId="4" applyFont="1" applyFill="1" applyAlignment="1"/>
    <xf numFmtId="0" fontId="18" fillId="2" borderId="0" xfId="4" applyFont="1" applyFill="1" applyBorder="1" applyProtection="1">
      <protection locked="0"/>
    </xf>
    <xf numFmtId="0" fontId="20" fillId="2" borderId="0" xfId="4" applyFont="1" applyFill="1" applyBorder="1" applyProtection="1">
      <protection locked="0"/>
    </xf>
    <xf numFmtId="0" fontId="4" fillId="2" borderId="0" xfId="4" applyFont="1" applyFill="1" applyBorder="1" applyAlignment="1" applyProtection="1">
      <alignment horizontal="center"/>
      <protection locked="0"/>
    </xf>
    <xf numFmtId="165"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69" fontId="18" fillId="2" borderId="0" xfId="7" applyNumberFormat="1" applyFont="1" applyFill="1" applyProtection="1">
      <protection hidden="1"/>
    </xf>
    <xf numFmtId="168"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7" fontId="19"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5" fillId="2" borderId="0" xfId="4" applyFont="1" applyFill="1" applyAlignment="1">
      <alignment horizontal="center" vertical="center" wrapText="1"/>
    </xf>
    <xf numFmtId="0" fontId="15" fillId="2" borderId="0" xfId="4" applyFont="1" applyFill="1" applyAlignment="1" applyProtection="1">
      <alignment horizontal="center" vertical="center" wrapText="1"/>
      <protection hidden="1"/>
    </xf>
    <xf numFmtId="0" fontId="14" fillId="0" borderId="4" xfId="4" applyFont="1" applyBorder="1" applyAlignment="1" applyProtection="1">
      <protection locked="0"/>
    </xf>
    <xf numFmtId="0" fontId="14" fillId="2" borderId="7" xfId="4" applyFont="1" applyFill="1" applyBorder="1" applyAlignment="1" applyProtection="1">
      <alignment horizontal="left" vertical="top"/>
      <protection locked="0"/>
    </xf>
    <xf numFmtId="0" fontId="14"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1" fontId="4" fillId="2" borderId="1" xfId="6" applyNumberFormat="1" applyFont="1" applyFill="1" applyBorder="1" applyAlignment="1" applyProtection="1">
      <alignment horizontal="center"/>
      <protection locked="0"/>
    </xf>
    <xf numFmtId="1" fontId="19" fillId="2" borderId="1" xfId="6" applyNumberFormat="1" applyFont="1" applyFill="1" applyBorder="1" applyAlignment="1" applyProtection="1">
      <alignment horizont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6" fillId="7" borderId="13" xfId="4" applyFont="1" applyFill="1" applyBorder="1" applyAlignment="1">
      <alignment vertical="center" wrapText="1"/>
    </xf>
    <xf numFmtId="0" fontId="16" fillId="7" borderId="13" xfId="4" applyFont="1" applyFill="1" applyBorder="1" applyAlignment="1" applyProtection="1">
      <alignment horizontal="center" vertical="center" wrapText="1"/>
      <protection locked="0"/>
    </xf>
    <xf numFmtId="0" fontId="19" fillId="6" borderId="14" xfId="4" applyFont="1" applyFill="1" applyBorder="1" applyAlignment="1" applyProtection="1">
      <alignment horizontal="left" vertical="center" wrapText="1"/>
      <protection locked="0"/>
    </xf>
    <xf numFmtId="0" fontId="16"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18" fillId="2" borderId="2" xfId="4" applyFont="1" applyFill="1" applyBorder="1" applyProtection="1">
      <protection locked="0"/>
    </xf>
    <xf numFmtId="0" fontId="18" fillId="2" borderId="3" xfId="4" applyFont="1" applyFill="1" applyBorder="1" applyProtection="1">
      <protection locked="0"/>
    </xf>
    <xf numFmtId="0" fontId="18" fillId="2" borderId="4" xfId="4" applyFont="1" applyFill="1" applyBorder="1" applyProtection="1">
      <protection locked="0"/>
    </xf>
    <xf numFmtId="0" fontId="18" fillId="2" borderId="9" xfId="4" applyFont="1" applyFill="1" applyBorder="1" applyProtection="1">
      <protection locked="0"/>
    </xf>
    <xf numFmtId="0" fontId="18"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9" xfId="4" applyFont="1" applyFill="1" applyBorder="1" applyAlignment="1" applyProtection="1">
      <alignment horizontal="center" vertical="justify"/>
      <protection locked="0"/>
    </xf>
    <xf numFmtId="0" fontId="4" fillId="2" borderId="5" xfId="4" applyFont="1" applyFill="1" applyBorder="1" applyAlignment="1" applyProtection="1">
      <alignment horizontal="center" vertical="justify"/>
      <protection locked="0"/>
    </xf>
    <xf numFmtId="0" fontId="18" fillId="2" borderId="6" xfId="4" applyFont="1" applyFill="1" applyBorder="1" applyProtection="1">
      <protection locked="0"/>
    </xf>
    <xf numFmtId="0" fontId="18" fillId="2" borderId="7" xfId="4" applyFont="1" applyFill="1" applyBorder="1" applyProtection="1">
      <protection locked="0"/>
    </xf>
    <xf numFmtId="0" fontId="0" fillId="2" borderId="0" xfId="0" applyFill="1"/>
    <xf numFmtId="0" fontId="0" fillId="2" borderId="0" xfId="0" applyFill="1" applyAlignment="1">
      <alignment wrapText="1"/>
    </xf>
    <xf numFmtId="0" fontId="0" fillId="2" borderId="2" xfId="0" applyFill="1" applyBorder="1"/>
    <xf numFmtId="0" fontId="0" fillId="2" borderId="9" xfId="0" applyFill="1" applyBorder="1"/>
    <xf numFmtId="0" fontId="7" fillId="2" borderId="5" xfId="0" applyFont="1" applyFill="1" applyBorder="1" applyAlignment="1"/>
    <xf numFmtId="0" fontId="14" fillId="2" borderId="4" xfId="0" applyFont="1" applyFill="1" applyBorder="1" applyAlignment="1">
      <alignment wrapText="1"/>
    </xf>
    <xf numFmtId="0" fontId="14" fillId="2" borderId="7" xfId="0" applyFont="1" applyFill="1" applyBorder="1" applyAlignment="1">
      <alignment vertical="top"/>
    </xf>
    <xf numFmtId="0" fontId="14" fillId="2" borderId="10" xfId="0" applyFont="1" applyFill="1" applyBorder="1" applyAlignment="1">
      <alignment vertical="center" wrapText="1"/>
    </xf>
    <xf numFmtId="9" fontId="19" fillId="2" borderId="1" xfId="6" applyNumberFormat="1" applyFont="1" applyFill="1" applyBorder="1" applyAlignment="1" applyProtection="1">
      <alignment horizontal="center"/>
      <protection locked="0"/>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23" xfId="0" applyFont="1" applyFill="1" applyBorder="1" applyAlignment="1">
      <alignment horizontal="center" vertical="center" wrapText="1"/>
    </xf>
    <xf numFmtId="49" fontId="0" fillId="0" borderId="24" xfId="0" applyNumberFormat="1" applyBorder="1" applyAlignment="1"/>
    <xf numFmtId="14" fontId="0" fillId="0" borderId="24" xfId="0" applyNumberFormat="1" applyBorder="1" applyAlignment="1">
      <alignment horizontal="right"/>
    </xf>
    <xf numFmtId="0" fontId="1" fillId="0" borderId="0" xfId="13"/>
    <xf numFmtId="15" fontId="26" fillId="0" borderId="25" xfId="13" applyNumberFormat="1" applyFont="1" applyBorder="1" applyAlignment="1">
      <alignment horizontal="center"/>
    </xf>
    <xf numFmtId="0" fontId="1" fillId="0" borderId="24" xfId="13" applyBorder="1"/>
    <xf numFmtId="0" fontId="27" fillId="0" borderId="24" xfId="13" applyFont="1" applyBorder="1" applyAlignment="1">
      <alignment horizontal="center"/>
    </xf>
    <xf numFmtId="41" fontId="0" fillId="0" borderId="24" xfId="12" applyFont="1" applyBorder="1" applyAlignment="1">
      <alignment horizontal="right"/>
    </xf>
    <xf numFmtId="49" fontId="0" fillId="0" borderId="0" xfId="0" applyNumberFormat="1" applyBorder="1" applyAlignment="1"/>
    <xf numFmtId="41" fontId="0" fillId="0" borderId="0" xfId="12" applyFont="1" applyBorder="1" applyAlignment="1">
      <alignment horizontal="right"/>
    </xf>
    <xf numFmtId="0" fontId="0" fillId="2" borderId="0" xfId="0" applyFill="1" applyBorder="1" applyAlignment="1">
      <alignment wrapText="1"/>
    </xf>
    <xf numFmtId="0" fontId="0" fillId="2" borderId="0" xfId="0" applyFill="1" applyBorder="1"/>
    <xf numFmtId="0" fontId="0" fillId="2" borderId="24" xfId="0" applyFill="1" applyBorder="1" applyAlignment="1">
      <alignment wrapText="1"/>
    </xf>
    <xf numFmtId="0" fontId="8" fillId="2" borderId="24" xfId="0" applyFont="1" applyFill="1" applyBorder="1" applyAlignment="1">
      <alignment horizontal="left" vertical="center" wrapText="1"/>
    </xf>
    <xf numFmtId="41" fontId="0" fillId="2" borderId="24" xfId="12" applyFont="1" applyFill="1" applyBorder="1"/>
    <xf numFmtId="0" fontId="0" fillId="0" borderId="24" xfId="0" applyNumberFormat="1" applyFill="1" applyBorder="1" applyAlignment="1">
      <alignment horizontal="center" vertical="top" wrapText="1"/>
    </xf>
    <xf numFmtId="0" fontId="0" fillId="8" borderId="24" xfId="0" applyNumberFormat="1" applyFill="1" applyBorder="1" applyAlignment="1">
      <alignment horizontal="center" vertical="top" wrapText="1"/>
    </xf>
    <xf numFmtId="9" fontId="0" fillId="2" borderId="0" xfId="14" applyFont="1" applyFill="1"/>
    <xf numFmtId="0" fontId="12" fillId="2" borderId="3" xfId="5" applyFont="1" applyFill="1" applyBorder="1" applyAlignment="1">
      <alignment horizontal="center" vertical="center" wrapText="1"/>
    </xf>
    <xf numFmtId="0" fontId="12" fillId="2" borderId="3" xfId="5" applyFont="1" applyFill="1" applyBorder="1" applyAlignment="1">
      <alignment horizontal="center" vertical="center"/>
    </xf>
    <xf numFmtId="0" fontId="12" fillId="2" borderId="0" xfId="5" applyFont="1" applyFill="1" applyBorder="1" applyAlignment="1">
      <alignment horizontal="center" vertical="center"/>
    </xf>
    <xf numFmtId="0" fontId="12"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7" xfId="0" applyFont="1" applyFill="1" applyBorder="1" applyAlignment="1">
      <alignment horizontal="justify" vertical="center" wrapText="1"/>
    </xf>
    <xf numFmtId="0" fontId="16"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4" fillId="2" borderId="1" xfId="5" applyFont="1" applyFill="1" applyBorder="1" applyAlignment="1">
      <alignment horizontal="left" vertical="top" wrapText="1"/>
    </xf>
    <xf numFmtId="0" fontId="16" fillId="7" borderId="1" xfId="5" applyFont="1" applyFill="1" applyBorder="1" applyAlignment="1">
      <alignment horizontal="center" vertical="center" wrapText="1"/>
    </xf>
    <xf numFmtId="0" fontId="7" fillId="0" borderId="0" xfId="4" applyFont="1" applyAlignment="1" applyProtection="1">
      <alignment horizontal="center"/>
      <protection locked="0"/>
    </xf>
    <xf numFmtId="0" fontId="15" fillId="0" borderId="0" xfId="4" applyFont="1" applyAlignment="1" applyProtection="1">
      <alignment horizontal="center"/>
      <protection locked="0"/>
    </xf>
    <xf numFmtId="0" fontId="16" fillId="7" borderId="12" xfId="4" applyFont="1" applyFill="1" applyBorder="1" applyAlignment="1">
      <alignment horizontal="left" vertical="center" wrapText="1"/>
    </xf>
    <xf numFmtId="0" fontId="16" fillId="7" borderId="13" xfId="4" applyFont="1" applyFill="1" applyBorder="1" applyAlignment="1">
      <alignment horizontal="left" vertical="center" wrapText="1"/>
    </xf>
    <xf numFmtId="0" fontId="16" fillId="7" borderId="13" xfId="4" applyFont="1" applyFill="1" applyBorder="1" applyAlignment="1" applyProtection="1">
      <alignment horizontal="center" vertical="center"/>
      <protection locked="0"/>
    </xf>
    <xf numFmtId="0" fontId="10" fillId="0" borderId="3" xfId="4" applyFont="1" applyBorder="1" applyAlignment="1" applyProtection="1">
      <alignment horizontal="center" vertical="center" wrapText="1"/>
      <protection locked="0"/>
    </xf>
    <xf numFmtId="0" fontId="10" fillId="0" borderId="3" xfId="4" applyFont="1" applyBorder="1" applyAlignment="1" applyProtection="1">
      <alignment horizontal="center" vertical="center"/>
      <protection locked="0"/>
    </xf>
    <xf numFmtId="0" fontId="10" fillId="0" borderId="0" xfId="4" applyFont="1" applyBorder="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6" fillId="7" borderId="15" xfId="4" applyFont="1" applyFill="1" applyBorder="1" applyAlignment="1">
      <alignment horizontal="left" vertical="center" wrapText="1"/>
    </xf>
    <xf numFmtId="0" fontId="16" fillId="7" borderId="16" xfId="4" applyFont="1" applyFill="1" applyBorder="1" applyAlignment="1">
      <alignment horizontal="left" vertical="center" wrapText="1"/>
    </xf>
    <xf numFmtId="0" fontId="16" fillId="7" borderId="16" xfId="4" applyFont="1" applyFill="1" applyBorder="1" applyAlignment="1" applyProtection="1">
      <alignment horizontal="center" vertical="center"/>
      <protection locked="0"/>
    </xf>
    <xf numFmtId="0" fontId="4" fillId="2" borderId="1" xfId="4" applyFont="1" applyFill="1" applyBorder="1" applyAlignment="1" applyProtection="1">
      <alignment horizontal="center" vertical="center" wrapText="1"/>
      <protection locked="0"/>
    </xf>
    <xf numFmtId="9" fontId="4" fillId="2" borderId="1" xfId="4" applyNumberFormat="1" applyFont="1" applyFill="1" applyBorder="1" applyAlignment="1" applyProtection="1">
      <alignment horizontal="center" vertical="center" wrapText="1"/>
      <protection locked="0"/>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18" fillId="2" borderId="9" xfId="4" applyFont="1" applyFill="1" applyBorder="1" applyAlignment="1" applyProtection="1">
      <alignment horizontal="right"/>
      <protection locked="0"/>
    </xf>
    <xf numFmtId="0" fontId="18" fillId="2" borderId="0" xfId="4" applyFont="1" applyFill="1" applyBorder="1" applyAlignment="1" applyProtection="1">
      <alignment horizontal="right"/>
      <protection locked="0"/>
    </xf>
    <xf numFmtId="0" fontId="11" fillId="7" borderId="18" xfId="4" applyFont="1" applyFill="1" applyBorder="1" applyAlignment="1" applyProtection="1">
      <alignment horizontal="center"/>
      <protection locked="0"/>
    </xf>
    <xf numFmtId="0" fontId="11" fillId="7" borderId="19" xfId="4" applyFont="1" applyFill="1" applyBorder="1" applyAlignment="1" applyProtection="1">
      <alignment horizontal="center"/>
      <protection locked="0"/>
    </xf>
    <xf numFmtId="0" fontId="11" fillId="7" borderId="20" xfId="4" applyFont="1" applyFill="1" applyBorder="1" applyAlignment="1" applyProtection="1">
      <alignment horizontal="center"/>
      <protection locked="0"/>
    </xf>
    <xf numFmtId="0" fontId="21" fillId="2" borderId="2" xfId="4" applyFont="1" applyFill="1" applyBorder="1" applyAlignment="1" applyProtection="1">
      <alignment vertical="top" wrapText="1"/>
      <protection locked="0"/>
    </xf>
    <xf numFmtId="0" fontId="21" fillId="2" borderId="3" xfId="4" applyFont="1" applyFill="1" applyBorder="1" applyAlignment="1" applyProtection="1">
      <alignment vertical="top" wrapText="1"/>
      <protection locked="0"/>
    </xf>
    <xf numFmtId="0" fontId="21" fillId="2" borderId="4" xfId="4" applyFont="1" applyFill="1" applyBorder="1" applyAlignment="1" applyProtection="1">
      <alignment vertical="top" wrapText="1"/>
      <protection locked="0"/>
    </xf>
    <xf numFmtId="0" fontId="19" fillId="2" borderId="9" xfId="4" applyFont="1" applyFill="1" applyBorder="1" applyAlignment="1">
      <alignment vertical="top" wrapText="1"/>
    </xf>
    <xf numFmtId="0" fontId="19" fillId="2" borderId="0" xfId="4" applyFont="1" applyFill="1" applyBorder="1" applyAlignment="1">
      <alignment vertical="top" wrapText="1"/>
    </xf>
    <xf numFmtId="0" fontId="19" fillId="2" borderId="10" xfId="4" applyFont="1" applyFill="1" applyBorder="1" applyAlignment="1">
      <alignment vertical="top" wrapText="1"/>
    </xf>
    <xf numFmtId="9" fontId="28" fillId="9" borderId="1" xfId="4" applyNumberFormat="1" applyFont="1" applyFill="1" applyBorder="1" applyAlignment="1" applyProtection="1">
      <alignment horizontal="center" vertical="center" wrapText="1"/>
      <protection locked="0"/>
    </xf>
    <xf numFmtId="0" fontId="28" fillId="9" borderId="1" xfId="4" applyFont="1" applyFill="1" applyBorder="1" applyAlignment="1" applyProtection="1">
      <alignment horizontal="center" vertical="center" wrapText="1"/>
      <protection locked="0"/>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6" xfId="0" applyFont="1" applyFill="1" applyBorder="1" applyAlignment="1">
      <alignment horizontal="center" vertical="center" wrapText="1"/>
    </xf>
  </cellXfs>
  <cellStyles count="15">
    <cellStyle name="Euro" xfId="2"/>
    <cellStyle name="Millares [0]" xfId="12" builtinId="6"/>
    <cellStyle name="Millares 2" xfId="1"/>
    <cellStyle name="Millares 3" xfId="7"/>
    <cellStyle name="Millares_Prueba formato indicadores con mensaje automático" xfId="6"/>
    <cellStyle name="Moneda 2" xfId="3"/>
    <cellStyle name="Moneda 4" xfId="11"/>
    <cellStyle name="Normal" xfId="0" builtinId="0"/>
    <cellStyle name="Normal 2" xfId="4"/>
    <cellStyle name="Normal 2 10" xfId="9"/>
    <cellStyle name="Normal 2 10 2" xfId="10"/>
    <cellStyle name="Normal 3" xfId="5"/>
    <cellStyle name="Normal 4" xfId="13"/>
    <cellStyle name="Porcentaje" xfId="14" builtinId="5"/>
    <cellStyle name="Porcentual 2" xfId="8"/>
  </cellStyles>
  <dxfs count="25">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formatCode="0%">
                  <c:v>1</c:v>
                </c:pt>
                <c:pt idx="5" formatCode="0%">
                  <c:v>1</c:v>
                </c:pt>
                <c:pt idx="6" formatCode="0%">
                  <c:v>1</c:v>
                </c:pt>
                <c:pt idx="7" formatCode="0%">
                  <c:v>1</c:v>
                </c:pt>
                <c:pt idx="8" formatCode="0%">
                  <c:v>1</c:v>
                </c:pt>
                <c:pt idx="9" formatCode="0%">
                  <c:v>0.875</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formatCode="0%">
                  <c:v>0.8</c:v>
                </c:pt>
                <c:pt idx="5" formatCode="0%">
                  <c:v>0.8</c:v>
                </c:pt>
                <c:pt idx="6" formatCode="0%">
                  <c:v>0.8</c:v>
                </c:pt>
                <c:pt idx="7" formatCode="0%">
                  <c:v>0.8</c:v>
                </c:pt>
                <c:pt idx="8" formatCode="0%">
                  <c:v>0.8</c:v>
                </c:pt>
                <c:pt idx="9" formatCode="0%">
                  <c:v>0.8</c:v>
                </c:pt>
              </c:numCache>
            </c:numRef>
          </c:val>
          <c:smooth val="0"/>
        </c:ser>
        <c:dLbls>
          <c:showLegendKey val="0"/>
          <c:showVal val="0"/>
          <c:showCatName val="0"/>
          <c:showSerName val="0"/>
          <c:showPercent val="0"/>
          <c:showBubbleSize val="0"/>
        </c:dLbls>
        <c:marker val="1"/>
        <c:smooth val="0"/>
        <c:axId val="1288282912"/>
        <c:axId val="1288297600"/>
      </c:lineChart>
      <c:catAx>
        <c:axId val="1288282912"/>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288297600"/>
        <c:crosses val="autoZero"/>
        <c:auto val="1"/>
        <c:lblAlgn val="ctr"/>
        <c:lblOffset val="100"/>
        <c:tickLblSkip val="1"/>
        <c:tickMarkSkip val="1"/>
        <c:noMultiLvlLbl val="0"/>
      </c:catAx>
      <c:valAx>
        <c:axId val="1288297600"/>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288282912"/>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350044</xdr:colOff>
      <xdr:row>1</xdr:row>
      <xdr:rowOff>52387</xdr:rowOff>
    </xdr:from>
    <xdr:to>
      <xdr:col>2</xdr:col>
      <xdr:colOff>969169</xdr:colOff>
      <xdr:row>3</xdr:row>
      <xdr:rowOff>228599</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219075"/>
          <a:ext cx="1381125" cy="7000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ontenegro/OneDrive%20-%20Fontur%20Colombia/AMONTENEGRO/COMPETITIVIDAD%202018/Subdireccion/MEDICION%20INDICADORES/INDICADORES%20I%20TRIM2018/I-MGP-10%20V00%20%20Ind.%20Proy%20Formulados(01mar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tecnica de indicador"/>
      <sheetName val="Ficha medición indicador"/>
      <sheetName val="soporte"/>
      <sheetName val="rangos"/>
      <sheetName val="Hoja1"/>
    </sheetNames>
    <sheetDataSet>
      <sheetData sheetId="0"/>
      <sheetData sheetId="1"/>
      <sheetData sheetId="2"/>
      <sheetData sheetId="3">
        <row r="18">
          <cell r="B18">
            <v>43045</v>
          </cell>
        </row>
        <row r="19">
          <cell r="B19">
            <v>43052</v>
          </cell>
        </row>
        <row r="20">
          <cell r="B20">
            <v>43077</v>
          </cell>
        </row>
        <row r="21">
          <cell r="B21">
            <v>43094</v>
          </cell>
        </row>
        <row r="22">
          <cell r="B22">
            <v>43101</v>
          </cell>
        </row>
        <row r="23">
          <cell r="B23">
            <v>43108</v>
          </cell>
        </row>
        <row r="24">
          <cell r="B24">
            <v>43178</v>
          </cell>
        </row>
        <row r="25">
          <cell r="B25">
            <v>43188</v>
          </cell>
        </row>
        <row r="26">
          <cell r="B26">
            <v>43189</v>
          </cell>
        </row>
        <row r="27">
          <cell r="B27">
            <v>43221</v>
          </cell>
        </row>
        <row r="28">
          <cell r="B28">
            <v>43234</v>
          </cell>
        </row>
        <row r="29">
          <cell r="B29">
            <v>43255</v>
          </cell>
        </row>
        <row r="30">
          <cell r="B30">
            <v>43262</v>
          </cell>
        </row>
        <row r="31">
          <cell r="B31">
            <v>43283</v>
          </cell>
        </row>
        <row r="32">
          <cell r="B32">
            <v>43301</v>
          </cell>
        </row>
        <row r="33">
          <cell r="B33">
            <v>43319</v>
          </cell>
        </row>
        <row r="34">
          <cell r="B34">
            <v>43332</v>
          </cell>
        </row>
        <row r="35">
          <cell r="B35">
            <v>43388</v>
          </cell>
        </row>
        <row r="36">
          <cell r="B36">
            <v>43409</v>
          </cell>
        </row>
        <row r="37">
          <cell r="B37">
            <v>43416</v>
          </cell>
        </row>
        <row r="38">
          <cell r="B38">
            <v>43442</v>
          </cell>
        </row>
        <row r="39">
          <cell r="B39">
            <v>43459</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F5" sqref="F5"/>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05" t="s">
        <v>77</v>
      </c>
      <c r="D2" s="106"/>
      <c r="E2" s="14"/>
    </row>
    <row r="3" spans="2:5" s="4" customFormat="1" ht="23.25" customHeight="1" x14ac:dyDescent="0.2">
      <c r="B3" s="5"/>
      <c r="C3" s="107"/>
      <c r="D3" s="107"/>
      <c r="E3" s="1"/>
    </row>
    <row r="4" spans="2:5" s="6" customFormat="1" ht="23.25" customHeight="1" x14ac:dyDescent="0.2">
      <c r="B4" s="7"/>
      <c r="C4" s="108"/>
      <c r="D4" s="108"/>
      <c r="E4" s="15"/>
    </row>
    <row r="5" spans="2:5" s="8" customFormat="1" ht="70.5" customHeight="1" x14ac:dyDescent="0.2">
      <c r="B5" s="110" t="s">
        <v>63</v>
      </c>
      <c r="C5" s="111"/>
      <c r="D5" s="112" t="s">
        <v>64</v>
      </c>
      <c r="E5" s="113"/>
    </row>
    <row r="6" spans="2:5" s="9" customFormat="1" x14ac:dyDescent="0.2">
      <c r="B6" s="10" t="s">
        <v>0</v>
      </c>
      <c r="C6" s="114" t="s">
        <v>70</v>
      </c>
      <c r="D6" s="115"/>
      <c r="E6" s="115"/>
    </row>
    <row r="7" spans="2:5" s="9" customFormat="1" ht="23.25" customHeight="1" x14ac:dyDescent="0.2">
      <c r="B7" s="10" t="s">
        <v>1</v>
      </c>
      <c r="C7" s="116" t="s">
        <v>71</v>
      </c>
      <c r="D7" s="116"/>
      <c r="E7" s="116"/>
    </row>
    <row r="8" spans="2:5" s="9" customFormat="1" ht="23.25" customHeight="1" x14ac:dyDescent="0.2">
      <c r="B8" s="10" t="s">
        <v>48</v>
      </c>
      <c r="C8" s="11" t="s">
        <v>72</v>
      </c>
      <c r="D8" s="10" t="s">
        <v>2</v>
      </c>
      <c r="E8" s="11" t="s">
        <v>49</v>
      </c>
    </row>
    <row r="9" spans="2:5" s="9" customFormat="1" x14ac:dyDescent="0.2">
      <c r="B9" s="10" t="s">
        <v>44</v>
      </c>
      <c r="C9" s="12" t="s">
        <v>73</v>
      </c>
      <c r="D9" s="10" t="s">
        <v>3</v>
      </c>
      <c r="E9" s="11" t="s">
        <v>62</v>
      </c>
    </row>
    <row r="10" spans="2:5" s="9" customFormat="1" ht="23.25" customHeight="1" x14ac:dyDescent="0.2">
      <c r="B10" s="10" t="s">
        <v>45</v>
      </c>
      <c r="C10" s="11" t="s">
        <v>69</v>
      </c>
      <c r="D10" s="10" t="s">
        <v>4</v>
      </c>
      <c r="E10" s="11" t="s">
        <v>50</v>
      </c>
    </row>
    <row r="11" spans="2:5" s="9" customFormat="1" ht="25.5" x14ac:dyDescent="0.2">
      <c r="B11" s="10" t="s">
        <v>5</v>
      </c>
      <c r="C11" s="13">
        <v>0.8</v>
      </c>
      <c r="D11" s="10" t="s">
        <v>6</v>
      </c>
      <c r="E11" s="11" t="s">
        <v>51</v>
      </c>
    </row>
    <row r="12" spans="2:5" s="9" customFormat="1" ht="38.25" x14ac:dyDescent="0.2">
      <c r="B12" s="10" t="s">
        <v>46</v>
      </c>
      <c r="C12" s="11" t="s">
        <v>57</v>
      </c>
      <c r="D12" s="10" t="s">
        <v>42</v>
      </c>
      <c r="E12" s="11" t="s">
        <v>52</v>
      </c>
    </row>
    <row r="13" spans="2:5" s="9" customFormat="1" ht="21" customHeight="1" x14ac:dyDescent="0.2">
      <c r="B13" s="117" t="s">
        <v>7</v>
      </c>
      <c r="C13" s="117"/>
      <c r="D13" s="117"/>
      <c r="E13" s="117"/>
    </row>
    <row r="14" spans="2:5" s="9" customFormat="1" x14ac:dyDescent="0.2">
      <c r="B14" s="10" t="s">
        <v>43</v>
      </c>
      <c r="C14" s="114" t="s">
        <v>56</v>
      </c>
      <c r="D14" s="114"/>
      <c r="E14" s="114"/>
    </row>
    <row r="15" spans="2:5" s="9" customFormat="1" ht="25.5" x14ac:dyDescent="0.2">
      <c r="B15" s="10" t="s">
        <v>47</v>
      </c>
      <c r="C15" s="114" t="s">
        <v>65</v>
      </c>
      <c r="D15" s="114"/>
      <c r="E15" s="114"/>
    </row>
    <row r="16" spans="2:5" s="9" customFormat="1" x14ac:dyDescent="0.2">
      <c r="B16" s="10" t="s">
        <v>8</v>
      </c>
      <c r="C16" s="109" t="s">
        <v>74</v>
      </c>
      <c r="D16" s="109"/>
      <c r="E16" s="109"/>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I-MGP-11&amp;C&amp;"Futura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23" zoomScale="80" zoomScaleNormal="80" zoomScaleSheetLayoutView="50" zoomScalePageLayoutView="75" workbookViewId="0">
      <selection activeCell="I9" sqref="I9:I10"/>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customWidth="1"/>
    <col min="13" max="13" width="11.42578125" style="16" customWidth="1"/>
    <col min="14" max="16384" width="11.42578125" style="16"/>
  </cols>
  <sheetData>
    <row r="2" spans="2:13" s="18" customFormat="1" x14ac:dyDescent="0.2">
      <c r="B2" s="118"/>
      <c r="C2" s="118"/>
      <c r="D2" s="118"/>
      <c r="E2" s="118"/>
      <c r="F2" s="118"/>
      <c r="G2" s="118"/>
      <c r="H2" s="118"/>
      <c r="I2" s="118"/>
      <c r="J2" s="118"/>
      <c r="K2" s="19"/>
      <c r="L2" s="18" t="s">
        <v>41</v>
      </c>
      <c r="M2" s="19"/>
    </row>
    <row r="3" spans="2:13" s="18" customFormat="1" x14ac:dyDescent="0.2">
      <c r="B3" s="119"/>
      <c r="C3" s="119"/>
      <c r="D3" s="119"/>
      <c r="E3" s="119"/>
      <c r="F3" s="119"/>
      <c r="G3" s="119"/>
      <c r="H3" s="119"/>
      <c r="I3" s="119"/>
      <c r="J3" s="119"/>
      <c r="K3" s="19"/>
      <c r="L3" s="19" t="s">
        <v>40</v>
      </c>
      <c r="M3" s="19"/>
    </row>
    <row r="4" spans="2:13" s="18" customFormat="1" ht="23.25" customHeight="1" x14ac:dyDescent="0.2">
      <c r="B4" s="20"/>
      <c r="C4" s="21"/>
      <c r="D4" s="123" t="s">
        <v>77</v>
      </c>
      <c r="E4" s="124"/>
      <c r="F4" s="124"/>
      <c r="G4" s="124"/>
      <c r="H4" s="124"/>
      <c r="I4" s="124"/>
      <c r="J4" s="45"/>
      <c r="K4" s="19"/>
      <c r="L4" s="19" t="s">
        <v>39</v>
      </c>
      <c r="M4" s="19"/>
    </row>
    <row r="5" spans="2:13" s="18" customFormat="1" ht="23.25" customHeight="1" x14ac:dyDescent="0.2">
      <c r="B5" s="22"/>
      <c r="C5" s="23"/>
      <c r="D5" s="125"/>
      <c r="E5" s="125"/>
      <c r="F5" s="125"/>
      <c r="G5" s="125"/>
      <c r="H5" s="125"/>
      <c r="I5" s="125"/>
      <c r="J5" s="47"/>
      <c r="K5" s="19"/>
      <c r="L5" s="19" t="s">
        <v>38</v>
      </c>
      <c r="M5" s="19"/>
    </row>
    <row r="6" spans="2:13" s="31" customFormat="1" ht="23.25" customHeight="1" x14ac:dyDescent="0.2">
      <c r="B6" s="41"/>
      <c r="C6" s="42"/>
      <c r="D6" s="126"/>
      <c r="E6" s="126"/>
      <c r="F6" s="126"/>
      <c r="G6" s="126"/>
      <c r="H6" s="126"/>
      <c r="I6" s="126"/>
      <c r="J6" s="46"/>
      <c r="K6" s="30"/>
      <c r="L6" s="30" t="s">
        <v>30</v>
      </c>
    </row>
    <row r="7" spans="2:13" s="43" customFormat="1" ht="20.25" customHeight="1" x14ac:dyDescent="0.2">
      <c r="B7" s="120" t="s">
        <v>66</v>
      </c>
      <c r="C7" s="121"/>
      <c r="D7" s="121"/>
      <c r="E7" s="55"/>
      <c r="F7" s="122" t="s">
        <v>9</v>
      </c>
      <c r="G7" s="122"/>
      <c r="H7" s="122"/>
      <c r="I7" s="56" t="s">
        <v>10</v>
      </c>
      <c r="J7" s="57" t="s">
        <v>212</v>
      </c>
      <c r="K7" s="44"/>
      <c r="L7" s="27" t="s">
        <v>37</v>
      </c>
    </row>
    <row r="8" spans="2:13" s="25" customFormat="1" ht="28.5" customHeight="1" x14ac:dyDescent="0.2">
      <c r="B8" s="127" t="s">
        <v>11</v>
      </c>
      <c r="C8" s="128"/>
      <c r="D8" s="128"/>
      <c r="E8" s="58"/>
      <c r="F8" s="129" t="s">
        <v>12</v>
      </c>
      <c r="G8" s="129"/>
      <c r="H8" s="58" t="s">
        <v>13</v>
      </c>
      <c r="I8" s="58" t="s">
        <v>55</v>
      </c>
      <c r="J8" s="59" t="s">
        <v>14</v>
      </c>
      <c r="K8" s="26"/>
      <c r="L8" s="26"/>
    </row>
    <row r="9" spans="2:13" s="25" customFormat="1" ht="20.100000000000001" customHeight="1" x14ac:dyDescent="0.2">
      <c r="B9" s="130" t="s">
        <v>75</v>
      </c>
      <c r="C9" s="130"/>
      <c r="D9" s="130"/>
      <c r="E9" s="53"/>
      <c r="F9" s="130" t="str">
        <f>+'Ficha tecnica de indicador'!C8</f>
        <v>(Número de Proyectos evaluados  / Número de Proyectos formulados Fontur)*100</v>
      </c>
      <c r="G9" s="130"/>
      <c r="H9" s="131">
        <v>0.8</v>
      </c>
      <c r="I9" s="147">
        <f>40/42</f>
        <v>0.95238095238095233</v>
      </c>
      <c r="J9" s="130" t="s">
        <v>69</v>
      </c>
      <c r="K9" s="26"/>
      <c r="L9" s="27"/>
    </row>
    <row r="10" spans="2:13" s="28" customFormat="1" ht="51" customHeight="1" x14ac:dyDescent="0.2">
      <c r="B10" s="130"/>
      <c r="C10" s="130"/>
      <c r="D10" s="130"/>
      <c r="E10" s="54"/>
      <c r="F10" s="130"/>
      <c r="G10" s="130"/>
      <c r="H10" s="131"/>
      <c r="I10" s="148"/>
      <c r="J10" s="130"/>
      <c r="K10" s="29"/>
      <c r="L10" s="30"/>
      <c r="M10" s="30"/>
    </row>
    <row r="11" spans="2:13" s="28" customFormat="1" x14ac:dyDescent="0.2">
      <c r="B11" s="65"/>
      <c r="C11" s="66"/>
      <c r="D11" s="66"/>
      <c r="E11" s="66"/>
      <c r="F11" s="66"/>
      <c r="G11" s="66"/>
      <c r="H11" s="66"/>
      <c r="I11" s="66"/>
      <c r="J11" s="67"/>
      <c r="K11" s="29"/>
      <c r="L11" s="31"/>
      <c r="M11" s="30"/>
    </row>
    <row r="12" spans="2:13" s="28" customFormat="1" hidden="1" x14ac:dyDescent="0.2">
      <c r="B12" s="68"/>
      <c r="C12" s="32"/>
      <c r="D12" s="32"/>
      <c r="E12" s="32"/>
      <c r="F12" s="32"/>
      <c r="G12" s="32"/>
      <c r="H12" s="32"/>
      <c r="I12" s="32"/>
      <c r="J12" s="69"/>
      <c r="K12" s="29"/>
      <c r="L12" s="31"/>
      <c r="M12" s="30"/>
    </row>
    <row r="13" spans="2:13" s="28" customFormat="1" ht="23.25" hidden="1" customHeight="1" x14ac:dyDescent="0.2">
      <c r="B13" s="68"/>
      <c r="C13" s="32"/>
      <c r="D13" s="32"/>
      <c r="E13" s="32"/>
      <c r="F13" s="32"/>
      <c r="G13" s="32"/>
      <c r="H13" s="32"/>
      <c r="I13" s="32"/>
      <c r="J13" s="69"/>
      <c r="K13" s="29"/>
      <c r="L13" s="31"/>
      <c r="M13" s="30"/>
    </row>
    <row r="14" spans="2:13" s="28" customFormat="1" ht="23.25" hidden="1" customHeight="1" x14ac:dyDescent="0.2">
      <c r="B14" s="68"/>
      <c r="C14" s="32"/>
      <c r="D14" s="32"/>
      <c r="E14" s="32"/>
      <c r="F14" s="32"/>
      <c r="G14" s="32"/>
      <c r="H14" s="32"/>
      <c r="I14" s="32"/>
      <c r="J14" s="69"/>
      <c r="K14" s="29"/>
      <c r="L14" s="31"/>
      <c r="M14" s="30"/>
    </row>
    <row r="15" spans="2:13" s="28" customFormat="1" ht="23.25" hidden="1" customHeight="1" x14ac:dyDescent="0.2">
      <c r="B15" s="68"/>
      <c r="C15" s="32"/>
      <c r="D15" s="32"/>
      <c r="E15" s="32"/>
      <c r="F15" s="32"/>
      <c r="G15" s="32"/>
      <c r="H15" s="32"/>
      <c r="I15" s="32"/>
      <c r="J15" s="69"/>
      <c r="K15" s="29"/>
      <c r="L15" s="31"/>
      <c r="M15" s="30"/>
    </row>
    <row r="16" spans="2:13" s="28" customFormat="1" hidden="1" x14ac:dyDescent="0.2">
      <c r="B16" s="68"/>
      <c r="C16" s="32"/>
      <c r="D16" s="32"/>
      <c r="E16" s="32"/>
      <c r="F16" s="32"/>
      <c r="G16" s="32"/>
      <c r="H16" s="32"/>
      <c r="I16" s="32"/>
      <c r="J16" s="69"/>
      <c r="K16" s="29"/>
      <c r="L16" s="31"/>
      <c r="M16" s="30"/>
    </row>
    <row r="17" spans="2:13" s="28" customFormat="1" hidden="1" x14ac:dyDescent="0.2">
      <c r="B17" s="68"/>
      <c r="C17" s="32"/>
      <c r="D17" s="32"/>
      <c r="E17" s="32"/>
      <c r="F17" s="32"/>
      <c r="G17" s="32"/>
      <c r="H17" s="32"/>
      <c r="I17" s="32"/>
      <c r="J17" s="69"/>
      <c r="K17" s="29"/>
      <c r="L17" s="31"/>
      <c r="M17" s="30"/>
    </row>
    <row r="18" spans="2:13" s="28" customFormat="1" hidden="1" x14ac:dyDescent="0.2">
      <c r="B18" s="68"/>
      <c r="C18" s="32"/>
      <c r="D18" s="32"/>
      <c r="E18" s="32"/>
      <c r="F18" s="32"/>
      <c r="G18" s="32"/>
      <c r="H18" s="32"/>
      <c r="I18" s="32"/>
      <c r="J18" s="69"/>
      <c r="K18" s="29"/>
      <c r="L18" s="31"/>
      <c r="M18" s="30"/>
    </row>
    <row r="19" spans="2:13" s="28" customFormat="1" hidden="1" x14ac:dyDescent="0.2">
      <c r="B19" s="68"/>
      <c r="C19" s="32"/>
      <c r="D19" s="32"/>
      <c r="E19" s="32"/>
      <c r="F19" s="32"/>
      <c r="G19" s="32"/>
      <c r="H19" s="32"/>
      <c r="I19" s="32"/>
      <c r="J19" s="69"/>
      <c r="K19" s="29"/>
      <c r="L19" s="29"/>
    </row>
    <row r="20" spans="2:13" s="28" customFormat="1" x14ac:dyDescent="0.2">
      <c r="B20" s="136" t="s">
        <v>53</v>
      </c>
      <c r="C20" s="137"/>
      <c r="D20" s="32" t="s">
        <v>54</v>
      </c>
      <c r="E20" s="32"/>
      <c r="F20" s="33" t="s">
        <v>15</v>
      </c>
      <c r="G20" s="32"/>
      <c r="H20" s="32"/>
      <c r="I20" s="32"/>
      <c r="J20" s="69"/>
      <c r="K20" s="29"/>
      <c r="L20" s="29"/>
    </row>
    <row r="21" spans="2:13" s="28" customFormat="1" x14ac:dyDescent="0.2">
      <c r="B21" s="68"/>
      <c r="C21" s="32"/>
      <c r="D21" s="32"/>
      <c r="E21" s="32"/>
      <c r="F21" s="32"/>
      <c r="G21" s="32"/>
      <c r="H21" s="32"/>
      <c r="I21" s="32"/>
      <c r="J21" s="69"/>
      <c r="K21" s="29"/>
      <c r="L21" s="29"/>
    </row>
    <row r="22" spans="2:13" s="28" customFormat="1" x14ac:dyDescent="0.2">
      <c r="B22" s="52" t="s">
        <v>16</v>
      </c>
      <c r="C22" s="52" t="s">
        <v>17</v>
      </c>
      <c r="D22" s="52" t="s">
        <v>13</v>
      </c>
      <c r="E22" s="34"/>
      <c r="F22" s="34"/>
      <c r="G22" s="34"/>
      <c r="H22" s="32"/>
      <c r="I22" s="32"/>
      <c r="J22" s="69"/>
      <c r="K22" s="29"/>
      <c r="L22" s="29"/>
    </row>
    <row r="23" spans="2:13" s="28" customFormat="1" x14ac:dyDescent="0.2">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1"/>
      <c r="K23" s="29"/>
      <c r="L23" s="37" t="e">
        <f t="shared" ref="L23:L34" si="0">+C23/D23</f>
        <v>#DIV/0!</v>
      </c>
    </row>
    <row r="24" spans="2:13" s="28" customFormat="1" x14ac:dyDescent="0.2">
      <c r="B24" s="49" t="s">
        <v>19</v>
      </c>
      <c r="C24" s="51"/>
      <c r="D24" s="51"/>
      <c r="E24" s="38" t="e">
        <f>+C24/D24</f>
        <v>#DIV/0!</v>
      </c>
      <c r="F24" s="39" t="str">
        <f t="shared" ref="F24:F34" si="1">+IF(D24=0,$L$7,IF(E24=0,$L$6,IF($D$20="mayor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1"/>
      <c r="K24" s="29"/>
      <c r="L24" s="37" t="e">
        <f t="shared" si="0"/>
        <v>#DIV/0!</v>
      </c>
    </row>
    <row r="25" spans="2:13" s="28" customFormat="1" x14ac:dyDescent="0.2">
      <c r="B25" s="49" t="s">
        <v>20</v>
      </c>
      <c r="C25" s="51"/>
      <c r="D25" s="51"/>
      <c r="E25" s="38" t="e">
        <f t="shared" ref="E25:E34" si="2">+C25/D25</f>
        <v>#DIV/0!</v>
      </c>
      <c r="F25" s="39" t="str">
        <f t="shared" si="1"/>
        <v>La meta es 0, especifique en el ANALISIS DE DATOS el resultado de la medición con respecto a la meta programada</v>
      </c>
      <c r="G25" s="36"/>
      <c r="H25" s="36"/>
      <c r="I25" s="36"/>
      <c r="J25" s="71"/>
      <c r="K25" s="29"/>
      <c r="L25" s="37" t="e">
        <f t="shared" si="0"/>
        <v>#DIV/0!</v>
      </c>
    </row>
    <row r="26" spans="2:13" s="28" customFormat="1" x14ac:dyDescent="0.2">
      <c r="B26" s="49" t="s">
        <v>209</v>
      </c>
      <c r="E26" s="38">
        <f>+C27/D27</f>
        <v>1.25</v>
      </c>
      <c r="F26" s="39" t="str">
        <f>+IF(D27=0,$L$7,IF(E26=0,$L$6,IF($D$20="mayor que la meta",(IF(E26&lt;1,$L$5,(IF(AND(E26&gt;=1,E26&lt;1.03),$L$4,(IF(AND(E26&gt;=1.03,E26&lt;1.07),$L$3,$L$2)))))),IF($D$20="menor que la meta",(IF(E26&lt;=0.93,$L$2,(IF(AND(E26&gt;0.93,E26&lt;=0.97),$L$3,(IF(AND(E26&gt;0.97,E26&lt;=1),$L$4,$L$5))))))))))</f>
        <v>Se cumplió con la meta esperada para el periodo.</v>
      </c>
      <c r="G26" s="36"/>
      <c r="H26" s="36"/>
      <c r="I26" s="36"/>
      <c r="J26" s="71"/>
      <c r="K26" s="29"/>
      <c r="L26" s="37" t="e">
        <f t="shared" si="0"/>
        <v>#DIV/0!</v>
      </c>
    </row>
    <row r="27" spans="2:13" s="28" customFormat="1" x14ac:dyDescent="0.2">
      <c r="B27" s="49" t="s">
        <v>211</v>
      </c>
      <c r="C27" s="84">
        <f>1/1</f>
        <v>1</v>
      </c>
      <c r="D27" s="84">
        <v>0.8</v>
      </c>
      <c r="E27" s="38">
        <f t="shared" ref="E27" si="3">+C27/D27</f>
        <v>1.25</v>
      </c>
      <c r="F27" s="39" t="str">
        <f t="shared" ref="F27" si="4">+IF(D27=0,$L$7,IF(E27=0,$L$6,IF($D$20="mayor que la meta",(IF(E27&lt;1,$L$5,(IF(AND(E27&gt;=1,E27&lt;1.03),$L$4,(IF(AND(E27&gt;=1.03,E27&lt;1.07),$L$3,$L$2)))))),IF($D$20="menor que la meta",(IF(E27&lt;=0.93,$L$2,(IF(AND(E27&gt;0.93,E27&lt;=0.97),$L$3,(IF(AND(E27&gt;0.97,E27&lt;=1),$L$4,$L$5))))))))))</f>
        <v>Se cumplió con la meta esperada para el periodo.</v>
      </c>
      <c r="G27" s="36"/>
      <c r="H27" s="36"/>
      <c r="I27" s="36"/>
      <c r="J27" s="71"/>
      <c r="K27" s="29"/>
      <c r="L27" s="37">
        <f t="shared" ref="L27" si="5">+C27/D27</f>
        <v>1.25</v>
      </c>
    </row>
    <row r="28" spans="2:13" s="28" customFormat="1" x14ac:dyDescent="0.2">
      <c r="B28" s="49" t="s">
        <v>21</v>
      </c>
      <c r="C28" s="84">
        <f>2/2</f>
        <v>1</v>
      </c>
      <c r="D28" s="84">
        <v>0.8</v>
      </c>
      <c r="E28" s="38">
        <f t="shared" si="2"/>
        <v>1.25</v>
      </c>
      <c r="F28" s="39" t="str">
        <f t="shared" ref="F28:F30" si="6">+IF(D29=0,$L$7,IF(E28=0,$L$6,IF($D$20="mayor que la meta",(IF(E28&lt;1,$L$5,(IF(AND(E28&gt;=1,E28&lt;1.03),$L$4,(IF(AND(E28&gt;=1.03,E28&lt;1.07),$L$3,$L$2)))))),IF($D$20="menor que la meta",(IF(E28&lt;=0.93,$L$2,(IF(AND(E28&gt;0.93,E28&lt;=0.97),$L$3,(IF(AND(E28&gt;0.97,E28&lt;=1),$L$4,$L$5))))))))))</f>
        <v>Se cumplió con la meta esperada para el periodo.</v>
      </c>
      <c r="G28" s="36"/>
      <c r="H28" s="36"/>
      <c r="I28" s="36"/>
      <c r="J28" s="71"/>
      <c r="K28" s="29"/>
      <c r="L28" s="37">
        <f t="shared" si="0"/>
        <v>1.25</v>
      </c>
    </row>
    <row r="29" spans="2:13" s="28" customFormat="1" x14ac:dyDescent="0.2">
      <c r="B29" s="49" t="s">
        <v>22</v>
      </c>
      <c r="C29" s="84">
        <f>7/7</f>
        <v>1</v>
      </c>
      <c r="D29" s="84">
        <v>0.8</v>
      </c>
      <c r="E29" s="38">
        <f t="shared" si="2"/>
        <v>1.25</v>
      </c>
      <c r="F29" s="39" t="str">
        <f t="shared" si="6"/>
        <v>Se cumplió con la meta esperada para el periodo.</v>
      </c>
      <c r="G29" s="36"/>
      <c r="H29" s="36"/>
      <c r="I29" s="36"/>
      <c r="J29" s="71"/>
      <c r="K29" s="29"/>
      <c r="L29" s="37">
        <f t="shared" si="0"/>
        <v>1.25</v>
      </c>
    </row>
    <row r="30" spans="2:13" s="28" customFormat="1" x14ac:dyDescent="0.2">
      <c r="B30" s="49" t="s">
        <v>23</v>
      </c>
      <c r="C30" s="84">
        <f>9/9</f>
        <v>1</v>
      </c>
      <c r="D30" s="84">
        <v>0.8</v>
      </c>
      <c r="E30" s="38">
        <f t="shared" si="2"/>
        <v>1.25</v>
      </c>
      <c r="F30" s="39" t="str">
        <f t="shared" si="6"/>
        <v>Se cumplió con la meta esperada para el periodo.</v>
      </c>
      <c r="G30" s="36"/>
      <c r="H30" s="36"/>
      <c r="I30" s="36"/>
      <c r="J30" s="71"/>
      <c r="K30" s="29"/>
      <c r="L30" s="37">
        <f t="shared" si="0"/>
        <v>1.25</v>
      </c>
    </row>
    <row r="31" spans="2:13" s="28" customFormat="1" x14ac:dyDescent="0.2">
      <c r="B31" s="49" t="s">
        <v>24</v>
      </c>
      <c r="C31" s="84">
        <f>7/7</f>
        <v>1</v>
      </c>
      <c r="D31" s="84">
        <v>0.8</v>
      </c>
      <c r="E31" s="38">
        <f t="shared" si="2"/>
        <v>1.25</v>
      </c>
      <c r="F31" s="39" t="str">
        <f t="shared" si="1"/>
        <v>Se cumplió con la meta esperada para el periodo.</v>
      </c>
      <c r="G31" s="36"/>
      <c r="H31" s="36"/>
      <c r="I31" s="36"/>
      <c r="J31" s="71"/>
      <c r="K31" s="29"/>
      <c r="L31" s="37">
        <f t="shared" si="0"/>
        <v>1.25</v>
      </c>
    </row>
    <row r="32" spans="2:13" s="28" customFormat="1" x14ac:dyDescent="0.2">
      <c r="B32" s="49" t="s">
        <v>25</v>
      </c>
      <c r="C32" s="84">
        <f>14/16</f>
        <v>0.875</v>
      </c>
      <c r="D32" s="84">
        <v>0.8</v>
      </c>
      <c r="E32" s="38">
        <f t="shared" si="2"/>
        <v>1.09375</v>
      </c>
      <c r="F32" s="39" t="str">
        <f t="shared" si="1"/>
        <v>Se cumplió con la meta esperada para el periodo.</v>
      </c>
      <c r="G32" s="36"/>
      <c r="H32" s="36"/>
      <c r="I32" s="36"/>
      <c r="J32" s="71"/>
      <c r="K32" s="29"/>
      <c r="L32" s="37">
        <f t="shared" si="0"/>
        <v>1.09375</v>
      </c>
    </row>
    <row r="33" spans="2:12" s="28" customFormat="1" x14ac:dyDescent="0.2">
      <c r="B33" s="49" t="s">
        <v>26</v>
      </c>
      <c r="C33" s="84"/>
      <c r="D33" s="84"/>
      <c r="E33" s="38" t="e">
        <f t="shared" si="2"/>
        <v>#DIV/0!</v>
      </c>
      <c r="F33" s="39" t="str">
        <f t="shared" si="1"/>
        <v>La meta es 0, especifique en el ANALISIS DE DATOS el resultado de la medición con respecto a la meta programada</v>
      </c>
      <c r="G33" s="36"/>
      <c r="H33" s="36"/>
      <c r="I33" s="36"/>
      <c r="J33" s="71"/>
      <c r="K33" s="29"/>
      <c r="L33" s="37" t="e">
        <f t="shared" si="0"/>
        <v>#DIV/0!</v>
      </c>
    </row>
    <row r="34" spans="2:12" s="28" customFormat="1" x14ac:dyDescent="0.2">
      <c r="B34" s="49" t="s">
        <v>27</v>
      </c>
      <c r="C34" s="84"/>
      <c r="D34" s="84"/>
      <c r="E34" s="38" t="e">
        <f t="shared" si="2"/>
        <v>#DIV/0!</v>
      </c>
      <c r="F34" s="39" t="str">
        <f t="shared" si="1"/>
        <v>La meta es 0, especifique en el ANALISIS DE DATOS el resultado de la medición con respecto a la meta programada</v>
      </c>
      <c r="G34" s="36"/>
      <c r="H34" s="36"/>
      <c r="I34" s="36"/>
      <c r="J34" s="71"/>
      <c r="K34" s="29"/>
      <c r="L34" s="37" t="e">
        <f t="shared" si="0"/>
        <v>#DIV/0!</v>
      </c>
    </row>
    <row r="35" spans="2:12" s="28" customFormat="1" x14ac:dyDescent="0.2">
      <c r="B35" s="149"/>
      <c r="C35" s="150"/>
      <c r="D35" s="150"/>
      <c r="E35" s="38"/>
      <c r="F35" s="39"/>
      <c r="G35" s="36"/>
      <c r="H35" s="36"/>
      <c r="I35" s="36"/>
      <c r="J35" s="71"/>
      <c r="K35" s="29"/>
      <c r="L35" s="37"/>
    </row>
    <row r="36" spans="2:12" s="28" customFormat="1" hidden="1" x14ac:dyDescent="0.2">
      <c r="B36" s="70"/>
      <c r="C36" s="40"/>
      <c r="D36" s="40"/>
      <c r="E36" s="38"/>
      <c r="F36" s="39"/>
      <c r="G36" s="36"/>
      <c r="H36" s="36"/>
      <c r="I36" s="36"/>
      <c r="J36" s="71"/>
      <c r="K36" s="29"/>
      <c r="L36" s="37"/>
    </row>
    <row r="37" spans="2:12" s="28" customFormat="1" hidden="1" x14ac:dyDescent="0.2">
      <c r="B37" s="70"/>
      <c r="C37" s="40"/>
      <c r="D37" s="40"/>
      <c r="E37" s="38"/>
      <c r="F37" s="39"/>
      <c r="G37" s="36"/>
      <c r="H37" s="36"/>
      <c r="I37" s="36"/>
      <c r="J37" s="71"/>
      <c r="K37" s="29"/>
      <c r="L37" s="37"/>
    </row>
    <row r="38" spans="2:12" s="28" customFormat="1" hidden="1" x14ac:dyDescent="0.2">
      <c r="B38" s="70"/>
      <c r="C38" s="40"/>
      <c r="D38" s="40"/>
      <c r="E38" s="38"/>
      <c r="F38" s="39"/>
      <c r="G38" s="36"/>
      <c r="H38" s="36"/>
      <c r="I38" s="36"/>
      <c r="J38" s="71"/>
      <c r="K38" s="29"/>
      <c r="L38" s="37"/>
    </row>
    <row r="39" spans="2:12" s="28" customFormat="1" hidden="1" x14ac:dyDescent="0.2">
      <c r="B39" s="70"/>
      <c r="C39" s="40"/>
      <c r="D39" s="40"/>
      <c r="E39" s="38"/>
      <c r="F39" s="39"/>
      <c r="G39" s="36"/>
      <c r="H39" s="36"/>
      <c r="I39" s="36"/>
      <c r="J39" s="71"/>
      <c r="K39" s="29"/>
      <c r="L39" s="37"/>
    </row>
    <row r="40" spans="2:12" s="28" customFormat="1" hidden="1" x14ac:dyDescent="0.2">
      <c r="B40" s="70"/>
      <c r="C40" s="40"/>
      <c r="D40" s="40"/>
      <c r="E40" s="38"/>
      <c r="F40" s="39"/>
      <c r="G40" s="36"/>
      <c r="H40" s="36"/>
      <c r="I40" s="36"/>
      <c r="J40" s="71"/>
      <c r="K40" s="29"/>
      <c r="L40" s="37"/>
    </row>
    <row r="41" spans="2:12" s="28" customFormat="1" hidden="1" x14ac:dyDescent="0.2">
      <c r="B41" s="70"/>
      <c r="C41" s="40"/>
      <c r="D41" s="40"/>
      <c r="E41" s="38"/>
      <c r="F41" s="39"/>
      <c r="G41" s="36"/>
      <c r="H41" s="36"/>
      <c r="I41" s="36"/>
      <c r="J41" s="71"/>
      <c r="K41" s="29"/>
      <c r="L41" s="37"/>
    </row>
    <row r="42" spans="2:12" s="28" customFormat="1" hidden="1" x14ac:dyDescent="0.2">
      <c r="B42" s="70"/>
      <c r="C42" s="40"/>
      <c r="D42" s="40"/>
      <c r="E42" s="38"/>
      <c r="F42" s="39"/>
      <c r="G42" s="36"/>
      <c r="H42" s="36"/>
      <c r="I42" s="36"/>
      <c r="J42" s="71"/>
      <c r="K42" s="29"/>
      <c r="L42" s="37"/>
    </row>
    <row r="43" spans="2:12" s="28" customFormat="1" hidden="1" x14ac:dyDescent="0.2">
      <c r="B43" s="70"/>
      <c r="C43" s="40"/>
      <c r="D43" s="40"/>
      <c r="E43" s="38"/>
      <c r="F43" s="39"/>
      <c r="G43" s="36"/>
      <c r="H43" s="36"/>
      <c r="I43" s="36"/>
      <c r="J43" s="71"/>
      <c r="K43" s="29"/>
      <c r="L43" s="37"/>
    </row>
    <row r="44" spans="2:12" s="28" customFormat="1" ht="26.25" hidden="1" customHeight="1" x14ac:dyDescent="0.2">
      <c r="B44" s="72"/>
      <c r="C44" s="32"/>
      <c r="D44" s="32"/>
      <c r="E44" s="32"/>
      <c r="F44" s="32"/>
      <c r="G44" s="32"/>
      <c r="H44" s="32"/>
      <c r="I44" s="32"/>
      <c r="J44" s="69"/>
      <c r="K44" s="29"/>
      <c r="L44" s="29"/>
    </row>
    <row r="45" spans="2:12" s="28" customFormat="1" ht="26.25" hidden="1" customHeight="1" x14ac:dyDescent="0.2">
      <c r="B45" s="72"/>
      <c r="C45" s="32"/>
      <c r="D45" s="32"/>
      <c r="E45" s="32"/>
      <c r="F45" s="32"/>
      <c r="G45" s="32"/>
      <c r="H45" s="32"/>
      <c r="I45" s="32"/>
      <c r="J45" s="69"/>
      <c r="K45" s="29"/>
      <c r="L45" s="29"/>
    </row>
    <row r="46" spans="2:12" s="28" customFormat="1" ht="26.25" hidden="1" customHeight="1" x14ac:dyDescent="0.2">
      <c r="B46" s="72"/>
      <c r="C46" s="32"/>
      <c r="D46" s="32"/>
      <c r="E46" s="32"/>
      <c r="F46" s="32"/>
      <c r="G46" s="32"/>
      <c r="H46" s="32"/>
      <c r="I46" s="32"/>
      <c r="J46" s="69"/>
      <c r="K46" s="29"/>
      <c r="L46" s="29"/>
    </row>
    <row r="47" spans="2:12" s="28" customFormat="1" ht="12" customHeight="1" x14ac:dyDescent="0.2">
      <c r="B47" s="72"/>
      <c r="C47" s="32"/>
      <c r="D47" s="32"/>
      <c r="E47" s="32"/>
      <c r="F47" s="32"/>
      <c r="G47" s="32"/>
      <c r="H47" s="32"/>
      <c r="I47" s="32"/>
      <c r="J47" s="69"/>
      <c r="K47" s="29"/>
      <c r="L47" s="29"/>
    </row>
    <row r="48" spans="2:12" s="28" customFormat="1" ht="26.25" customHeight="1" x14ac:dyDescent="0.2">
      <c r="B48" s="72"/>
      <c r="C48" s="32"/>
      <c r="D48" s="32"/>
      <c r="E48" s="32"/>
      <c r="F48" s="32"/>
      <c r="G48" s="32"/>
      <c r="H48" s="32"/>
      <c r="I48" s="32"/>
      <c r="J48" s="69"/>
      <c r="K48" s="29"/>
      <c r="L48" s="29"/>
    </row>
    <row r="49" spans="2:12" s="28" customFormat="1" ht="26.25" customHeight="1" x14ac:dyDescent="0.2">
      <c r="B49" s="72"/>
      <c r="C49" s="32"/>
      <c r="D49" s="32"/>
      <c r="E49" s="32"/>
      <c r="F49" s="32"/>
      <c r="G49" s="32"/>
      <c r="H49" s="32"/>
      <c r="I49" s="32"/>
      <c r="J49" s="69"/>
      <c r="K49" s="29"/>
      <c r="L49" s="29"/>
    </row>
    <row r="50" spans="2:12" s="28" customFormat="1" ht="26.25" customHeight="1" x14ac:dyDescent="0.2">
      <c r="B50" s="72"/>
      <c r="C50" s="32"/>
      <c r="D50" s="32"/>
      <c r="E50" s="32"/>
      <c r="F50" s="32"/>
      <c r="G50" s="32"/>
      <c r="H50" s="32"/>
      <c r="I50" s="32"/>
      <c r="J50" s="69"/>
      <c r="K50" s="29"/>
      <c r="L50" s="29"/>
    </row>
    <row r="51" spans="2:12" s="28" customFormat="1" ht="26.25" customHeight="1" x14ac:dyDescent="0.2">
      <c r="B51" s="72"/>
      <c r="C51" s="32"/>
      <c r="D51" s="32"/>
      <c r="E51" s="32"/>
      <c r="F51" s="32"/>
      <c r="G51" s="32"/>
      <c r="H51" s="32"/>
      <c r="I51" s="32"/>
      <c r="J51" s="69"/>
      <c r="K51" s="29"/>
      <c r="L51" s="29"/>
    </row>
    <row r="52" spans="2:12" s="28" customFormat="1" ht="26.25" customHeight="1" x14ac:dyDescent="0.2">
      <c r="B52" s="72"/>
      <c r="C52" s="32"/>
      <c r="D52" s="32"/>
      <c r="E52" s="32"/>
      <c r="F52" s="32"/>
      <c r="G52" s="32"/>
      <c r="H52" s="32"/>
      <c r="I52" s="32"/>
      <c r="J52" s="69"/>
      <c r="K52" s="29"/>
      <c r="L52" s="29"/>
    </row>
    <row r="53" spans="2:12" s="28" customFormat="1" ht="26.25" customHeight="1" x14ac:dyDescent="0.2">
      <c r="B53" s="72"/>
      <c r="C53" s="32"/>
      <c r="D53" s="32"/>
      <c r="E53" s="32"/>
      <c r="F53" s="32"/>
      <c r="G53" s="32"/>
      <c r="H53" s="32"/>
      <c r="I53" s="32"/>
      <c r="J53" s="69"/>
      <c r="K53" s="29"/>
      <c r="L53" s="29"/>
    </row>
    <row r="54" spans="2:12" s="28" customFormat="1" ht="26.25" customHeight="1" x14ac:dyDescent="0.2">
      <c r="B54" s="72"/>
      <c r="C54" s="32"/>
      <c r="D54" s="32"/>
      <c r="E54" s="32"/>
      <c r="F54" s="32"/>
      <c r="G54" s="32"/>
      <c r="H54" s="32"/>
      <c r="I54" s="32"/>
      <c r="J54" s="69"/>
      <c r="K54" s="29"/>
      <c r="L54" s="29"/>
    </row>
    <row r="55" spans="2:12" s="28" customFormat="1" ht="26.25" customHeight="1" x14ac:dyDescent="0.2">
      <c r="B55" s="72"/>
      <c r="C55" s="32"/>
      <c r="D55" s="32"/>
      <c r="E55" s="32"/>
      <c r="F55" s="32"/>
      <c r="G55" s="32"/>
      <c r="H55" s="32"/>
      <c r="I55" s="32"/>
      <c r="J55" s="69"/>
      <c r="K55" s="29"/>
      <c r="L55" s="29"/>
    </row>
    <row r="56" spans="2:12" s="28" customFormat="1" ht="26.25" customHeight="1" x14ac:dyDescent="0.2">
      <c r="B56" s="72"/>
      <c r="C56" s="32"/>
      <c r="D56" s="32"/>
      <c r="E56" s="32"/>
      <c r="F56" s="32"/>
      <c r="G56" s="32"/>
      <c r="H56" s="32"/>
      <c r="I56" s="32"/>
      <c r="J56" s="69"/>
      <c r="K56" s="29"/>
      <c r="L56" s="29"/>
    </row>
    <row r="57" spans="2:12" s="28" customFormat="1" ht="9.75" customHeight="1" x14ac:dyDescent="0.2">
      <c r="B57" s="73"/>
      <c r="C57" s="74"/>
      <c r="D57" s="74"/>
      <c r="E57" s="74"/>
      <c r="F57" s="74"/>
      <c r="G57" s="74"/>
      <c r="H57" s="74"/>
      <c r="I57" s="74"/>
      <c r="J57" s="75"/>
      <c r="K57" s="29"/>
      <c r="L57" s="29"/>
    </row>
    <row r="58" spans="2:12" s="28" customFormat="1" ht="15.75" x14ac:dyDescent="0.25">
      <c r="B58" s="138" t="s">
        <v>28</v>
      </c>
      <c r="C58" s="139"/>
      <c r="D58" s="139"/>
      <c r="E58" s="139"/>
      <c r="F58" s="139"/>
      <c r="G58" s="139"/>
      <c r="H58" s="139"/>
      <c r="I58" s="139"/>
      <c r="J58" s="140"/>
      <c r="K58" s="29"/>
      <c r="L58" s="29"/>
    </row>
    <row r="59" spans="2:12" s="28" customFormat="1" hidden="1" x14ac:dyDescent="0.2">
      <c r="B59" s="141"/>
      <c r="C59" s="142"/>
      <c r="D59" s="142"/>
      <c r="E59" s="142"/>
      <c r="F59" s="142"/>
      <c r="G59" s="142"/>
      <c r="H59" s="142"/>
      <c r="I59" s="142"/>
      <c r="J59" s="143"/>
      <c r="K59" s="29"/>
      <c r="L59" s="29"/>
    </row>
    <row r="60" spans="2:12" s="28" customFormat="1" hidden="1" x14ac:dyDescent="0.2">
      <c r="B60" s="144"/>
      <c r="C60" s="145"/>
      <c r="D60" s="145"/>
      <c r="E60" s="145"/>
      <c r="F60" s="145"/>
      <c r="G60" s="145"/>
      <c r="H60" s="145"/>
      <c r="I60" s="145"/>
      <c r="J60" s="146"/>
      <c r="K60" s="29"/>
      <c r="L60" s="29"/>
    </row>
    <row r="61" spans="2:12" s="28" customFormat="1" x14ac:dyDescent="0.2">
      <c r="B61" s="144"/>
      <c r="C61" s="145"/>
      <c r="D61" s="145"/>
      <c r="E61" s="145"/>
      <c r="F61" s="145"/>
      <c r="G61" s="145"/>
      <c r="H61" s="145"/>
      <c r="I61" s="145"/>
      <c r="J61" s="146"/>
      <c r="K61" s="29"/>
      <c r="L61" s="29"/>
    </row>
    <row r="62" spans="2:12" s="28" customFormat="1" ht="24" customHeight="1" x14ac:dyDescent="0.2">
      <c r="B62" s="151" t="s">
        <v>29</v>
      </c>
      <c r="C62" s="152"/>
      <c r="D62" s="152"/>
      <c r="E62" s="152"/>
      <c r="F62" s="152"/>
      <c r="G62" s="152"/>
      <c r="H62" s="152"/>
      <c r="I62" s="152"/>
      <c r="J62" s="153"/>
      <c r="K62" s="29"/>
      <c r="L62" s="29"/>
    </row>
    <row r="63" spans="2:12" x14ac:dyDescent="0.2">
      <c r="B63" s="60" t="s">
        <v>30</v>
      </c>
      <c r="C63" s="132" t="s">
        <v>31</v>
      </c>
      <c r="D63" s="132"/>
      <c r="E63" s="132"/>
      <c r="F63" s="132"/>
      <c r="G63" s="132"/>
      <c r="H63" s="132"/>
      <c r="I63" s="132"/>
      <c r="J63" s="133"/>
    </row>
    <row r="64" spans="2:12" ht="39" customHeight="1" x14ac:dyDescent="0.2">
      <c r="B64" s="61"/>
      <c r="C64" s="132" t="s">
        <v>32</v>
      </c>
      <c r="D64" s="132"/>
      <c r="E64" s="132"/>
      <c r="F64" s="132"/>
      <c r="G64" s="132"/>
      <c r="H64" s="132"/>
      <c r="I64" s="132"/>
      <c r="J64" s="133"/>
    </row>
    <row r="65" spans="2:10" ht="38.25" customHeight="1" x14ac:dyDescent="0.2">
      <c r="B65" s="62"/>
      <c r="C65" s="132" t="s">
        <v>33</v>
      </c>
      <c r="D65" s="132"/>
      <c r="E65" s="132"/>
      <c r="F65" s="132"/>
      <c r="G65" s="132"/>
      <c r="H65" s="132"/>
      <c r="I65" s="132"/>
      <c r="J65" s="133"/>
    </row>
    <row r="66" spans="2:10" ht="37.5" customHeight="1" x14ac:dyDescent="0.2">
      <c r="B66" s="63"/>
      <c r="C66" s="132" t="s">
        <v>34</v>
      </c>
      <c r="D66" s="132"/>
      <c r="E66" s="132"/>
      <c r="F66" s="132"/>
      <c r="G66" s="132"/>
      <c r="H66" s="132"/>
      <c r="I66" s="132"/>
      <c r="J66" s="133"/>
    </row>
    <row r="67" spans="2:10" ht="39.75" customHeight="1" x14ac:dyDescent="0.2">
      <c r="B67" s="64" t="s">
        <v>35</v>
      </c>
      <c r="C67" s="134" t="s">
        <v>36</v>
      </c>
      <c r="D67" s="134"/>
      <c r="E67" s="134"/>
      <c r="F67" s="134"/>
      <c r="G67" s="134"/>
      <c r="H67" s="134"/>
      <c r="I67" s="134"/>
      <c r="J67" s="135"/>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24" priority="30" stopIfTrue="1">
      <formula>D20="menor que la meta"</formula>
    </cfRule>
    <cfRule type="expression" dxfId="23" priority="31" stopIfTrue="1">
      <formula>D20="mayor que la meta"</formula>
    </cfRule>
  </conditionalFormatting>
  <conditionalFormatting sqref="E23:E25 E29:E43">
    <cfRule type="expression" dxfId="22" priority="27" stopIfTrue="1">
      <formula>$F23=$L$3</formula>
    </cfRule>
    <cfRule type="expression" dxfId="21" priority="28" stopIfTrue="1">
      <formula>$F23=$L$4</formula>
    </cfRule>
    <cfRule type="expression" dxfId="20" priority="29" stopIfTrue="1">
      <formula>$F23=$L$5</formula>
    </cfRule>
  </conditionalFormatting>
  <conditionalFormatting sqref="D20">
    <cfRule type="cellIs" dxfId="19" priority="25" stopIfTrue="1" operator="equal">
      <formula>"menor que la meta"</formula>
    </cfRule>
    <cfRule type="cellIs" dxfId="18" priority="26" stopIfTrue="1" operator="equal">
      <formula>"mayor que la meta"</formula>
    </cfRule>
  </conditionalFormatting>
  <conditionalFormatting sqref="C23:D25 C36:D43 C29:D34">
    <cfRule type="expression" dxfId="17" priority="22" stopIfTrue="1">
      <formula>OR($F23=$L$3,$F23=$L$2)</formula>
    </cfRule>
    <cfRule type="expression" dxfId="16" priority="23" stopIfTrue="1">
      <formula>$F23=$L$4</formula>
    </cfRule>
    <cfRule type="expression" dxfId="15" priority="24" stopIfTrue="1">
      <formula>$F23=$L$5</formula>
    </cfRule>
  </conditionalFormatting>
  <conditionalFormatting sqref="E26">
    <cfRule type="expression" dxfId="14" priority="19" stopIfTrue="1">
      <formula>$F26=$L$3</formula>
    </cfRule>
    <cfRule type="expression" dxfId="13" priority="20" stopIfTrue="1">
      <formula>$F26=$L$4</formula>
    </cfRule>
    <cfRule type="expression" dxfId="12" priority="21" stopIfTrue="1">
      <formula>$F26=$L$5</formula>
    </cfRule>
  </conditionalFormatting>
  <conditionalFormatting sqref="E28">
    <cfRule type="expression" dxfId="11" priority="10" stopIfTrue="1">
      <formula>$F28=$L$3</formula>
    </cfRule>
    <cfRule type="expression" dxfId="10" priority="11" stopIfTrue="1">
      <formula>$F28=$L$4</formula>
    </cfRule>
    <cfRule type="expression" dxfId="9" priority="12" stopIfTrue="1">
      <formula>$F28=$L$5</formula>
    </cfRule>
  </conditionalFormatting>
  <conditionalFormatting sqref="C28:D28">
    <cfRule type="expression" dxfId="8" priority="7" stopIfTrue="1">
      <formula>OR($F28=$L$3,$F28=$L$2)</formula>
    </cfRule>
    <cfRule type="expression" dxfId="7" priority="8" stopIfTrue="1">
      <formula>$F28=$L$4</formula>
    </cfRule>
    <cfRule type="expression" dxfId="6" priority="9" stopIfTrue="1">
      <formula>$F28=$L$5</formula>
    </cfRule>
  </conditionalFormatting>
  <conditionalFormatting sqref="E27">
    <cfRule type="expression" dxfId="5" priority="4" stopIfTrue="1">
      <formula>$F27=$L$3</formula>
    </cfRule>
    <cfRule type="expression" dxfId="4" priority="5" stopIfTrue="1">
      <formula>$F27=$L$4</formula>
    </cfRule>
    <cfRule type="expression" dxfId="3" priority="6" stopIfTrue="1">
      <formula>$F27=$L$5</formula>
    </cfRule>
  </conditionalFormatting>
  <conditionalFormatting sqref="C27:D27">
    <cfRule type="expression" dxfId="2" priority="1" stopIfTrue="1">
      <formula>OR($F27=$L$3,$F27=$L$2)</formula>
    </cfRule>
    <cfRule type="expression" dxfId="1" priority="2" stopIfTrue="1">
      <formula>$F27=$L$4</formula>
    </cfRule>
    <cfRule type="expression" dxfId="0" priority="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Book,Normal"&amp;8Código:IM-MGP-11&amp;C&amp;"Futura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D19" sqref="D19"/>
    </sheetView>
  </sheetViews>
  <sheetFormatPr baseColWidth="10" defaultColWidth="11.42578125" defaultRowHeight="15" x14ac:dyDescent="0.25"/>
  <cols>
    <col min="1" max="1" width="42.140625" style="90" bestFit="1" customWidth="1"/>
    <col min="2" max="2" width="21" style="90" customWidth="1"/>
    <col min="3" max="3" width="29.42578125" style="90" bestFit="1" customWidth="1"/>
    <col min="4" max="4" width="47.28515625" style="90" customWidth="1"/>
    <col min="5" max="5" width="28.42578125" style="90" customWidth="1"/>
    <col min="6" max="6" width="30.140625" style="90" bestFit="1" customWidth="1"/>
    <col min="7" max="16384" width="11.42578125" style="90"/>
  </cols>
  <sheetData>
    <row r="1" spans="1:5" ht="21" x14ac:dyDescent="0.35">
      <c r="A1" s="93" t="s">
        <v>197</v>
      </c>
      <c r="B1" s="93" t="s">
        <v>197</v>
      </c>
      <c r="D1" s="93" t="s">
        <v>196</v>
      </c>
      <c r="E1" s="93" t="s">
        <v>196</v>
      </c>
    </row>
    <row r="2" spans="1:5" ht="15.75" x14ac:dyDescent="0.25">
      <c r="A2" s="92" t="s">
        <v>181</v>
      </c>
      <c r="B2" s="91">
        <v>42736</v>
      </c>
      <c r="D2" s="92" t="s">
        <v>181</v>
      </c>
      <c r="E2" s="91">
        <v>43101</v>
      </c>
    </row>
    <row r="3" spans="1:5" ht="15.75" x14ac:dyDescent="0.25">
      <c r="A3" s="92" t="s">
        <v>195</v>
      </c>
      <c r="B3" s="91">
        <v>42744</v>
      </c>
      <c r="D3" s="92" t="s">
        <v>180</v>
      </c>
      <c r="E3" s="91">
        <v>43108</v>
      </c>
    </row>
    <row r="4" spans="1:5" ht="15.75" x14ac:dyDescent="0.25">
      <c r="A4" s="92" t="s">
        <v>194</v>
      </c>
      <c r="B4" s="91">
        <v>42814</v>
      </c>
      <c r="D4" s="92" t="s">
        <v>179</v>
      </c>
      <c r="E4" s="91">
        <v>43178</v>
      </c>
    </row>
    <row r="5" spans="1:5" ht="15.75" x14ac:dyDescent="0.25">
      <c r="A5" s="92" t="s">
        <v>193</v>
      </c>
      <c r="B5" s="91">
        <v>42834</v>
      </c>
      <c r="D5" s="92" t="s">
        <v>178</v>
      </c>
      <c r="E5" s="91">
        <v>43188</v>
      </c>
    </row>
    <row r="6" spans="1:5" ht="15.75" x14ac:dyDescent="0.25">
      <c r="A6" s="92" t="s">
        <v>192</v>
      </c>
      <c r="B6" s="91">
        <v>42838</v>
      </c>
      <c r="D6" s="92" t="s">
        <v>177</v>
      </c>
      <c r="E6" s="91">
        <v>43189</v>
      </c>
    </row>
    <row r="7" spans="1:5" ht="15.75" x14ac:dyDescent="0.25">
      <c r="A7" s="92" t="s">
        <v>191</v>
      </c>
      <c r="B7" s="91">
        <v>42839</v>
      </c>
      <c r="D7" s="92" t="s">
        <v>176</v>
      </c>
      <c r="E7" s="91">
        <v>43221</v>
      </c>
    </row>
    <row r="8" spans="1:5" ht="15.75" x14ac:dyDescent="0.25">
      <c r="A8" s="92" t="s">
        <v>190</v>
      </c>
      <c r="B8" s="91">
        <v>42841</v>
      </c>
      <c r="D8" s="92" t="s">
        <v>175</v>
      </c>
      <c r="E8" s="91">
        <v>43234</v>
      </c>
    </row>
    <row r="9" spans="1:5" ht="15.75" x14ac:dyDescent="0.25">
      <c r="A9" s="92" t="s">
        <v>176</v>
      </c>
      <c r="B9" s="91">
        <v>42856</v>
      </c>
      <c r="D9" s="92" t="s">
        <v>174</v>
      </c>
      <c r="E9" s="91">
        <v>43255</v>
      </c>
    </row>
    <row r="10" spans="1:5" ht="15.75" x14ac:dyDescent="0.25">
      <c r="A10" s="92" t="s">
        <v>189</v>
      </c>
      <c r="B10" s="91">
        <v>42884</v>
      </c>
      <c r="D10" s="92" t="s">
        <v>173</v>
      </c>
      <c r="E10" s="91">
        <v>43262</v>
      </c>
    </row>
    <row r="11" spans="1:5" ht="15.75" x14ac:dyDescent="0.25">
      <c r="A11" s="92" t="s">
        <v>188</v>
      </c>
      <c r="B11" s="91">
        <v>42905</v>
      </c>
      <c r="D11" s="92" t="s">
        <v>172</v>
      </c>
      <c r="E11" s="91">
        <v>43283</v>
      </c>
    </row>
    <row r="12" spans="1:5" ht="15.75" x14ac:dyDescent="0.25">
      <c r="A12" s="92" t="s">
        <v>187</v>
      </c>
      <c r="B12" s="91">
        <v>42906</v>
      </c>
      <c r="D12" s="92" t="s">
        <v>171</v>
      </c>
      <c r="E12" s="91">
        <v>43301</v>
      </c>
    </row>
    <row r="13" spans="1:5" ht="15.75" x14ac:dyDescent="0.25">
      <c r="A13" s="92" t="s">
        <v>186</v>
      </c>
      <c r="B13" s="91">
        <v>42919</v>
      </c>
      <c r="D13" s="92" t="s">
        <v>170</v>
      </c>
      <c r="E13" s="91">
        <v>43319</v>
      </c>
    </row>
    <row r="14" spans="1:5" ht="15.75" x14ac:dyDescent="0.25">
      <c r="A14" s="92" t="s">
        <v>171</v>
      </c>
      <c r="B14" s="91">
        <v>42936</v>
      </c>
      <c r="D14" s="92" t="s">
        <v>169</v>
      </c>
      <c r="E14" s="91">
        <v>43332</v>
      </c>
    </row>
    <row r="15" spans="1:5" ht="15.75" x14ac:dyDescent="0.25">
      <c r="A15" s="92" t="s">
        <v>170</v>
      </c>
      <c r="B15" s="91">
        <v>42954</v>
      </c>
      <c r="D15" s="92" t="s">
        <v>168</v>
      </c>
      <c r="E15" s="91">
        <v>43388</v>
      </c>
    </row>
    <row r="16" spans="1:5" ht="15.75" x14ac:dyDescent="0.25">
      <c r="A16" s="92" t="s">
        <v>185</v>
      </c>
      <c r="B16" s="91">
        <v>42968</v>
      </c>
      <c r="D16" s="92" t="s">
        <v>167</v>
      </c>
      <c r="E16" s="91">
        <v>43409</v>
      </c>
    </row>
    <row r="17" spans="1:5" ht="15.75" x14ac:dyDescent="0.25">
      <c r="A17" s="92" t="s">
        <v>184</v>
      </c>
      <c r="B17" s="91">
        <v>43024</v>
      </c>
      <c r="D17" s="92" t="s">
        <v>166</v>
      </c>
      <c r="E17" s="91">
        <v>43416</v>
      </c>
    </row>
    <row r="18" spans="1:5" ht="15.75" x14ac:dyDescent="0.25">
      <c r="A18" s="92" t="s">
        <v>183</v>
      </c>
      <c r="B18" s="91">
        <v>43045</v>
      </c>
      <c r="D18" s="92" t="s">
        <v>165</v>
      </c>
      <c r="E18" s="91">
        <v>43442</v>
      </c>
    </row>
    <row r="19" spans="1:5" ht="15.75" x14ac:dyDescent="0.25">
      <c r="A19" s="92" t="s">
        <v>182</v>
      </c>
      <c r="B19" s="91">
        <v>43052</v>
      </c>
      <c r="D19" s="92" t="s">
        <v>164</v>
      </c>
      <c r="E19" s="91">
        <v>43459</v>
      </c>
    </row>
    <row r="20" spans="1:5" ht="15.75" x14ac:dyDescent="0.25">
      <c r="A20" s="92" t="s">
        <v>165</v>
      </c>
      <c r="B20" s="91">
        <v>43077</v>
      </c>
    </row>
    <row r="21" spans="1:5" ht="15.75" x14ac:dyDescent="0.25">
      <c r="A21" s="92" t="s">
        <v>164</v>
      </c>
      <c r="B21" s="91">
        <v>43094</v>
      </c>
    </row>
    <row r="22" spans="1:5" ht="15.75" x14ac:dyDescent="0.25">
      <c r="A22" s="90" t="s">
        <v>181</v>
      </c>
      <c r="B22" s="91">
        <v>43101</v>
      </c>
    </row>
    <row r="23" spans="1:5" ht="15.75" x14ac:dyDescent="0.25">
      <c r="A23" s="90" t="s">
        <v>180</v>
      </c>
      <c r="B23" s="91">
        <v>43108</v>
      </c>
    </row>
    <row r="24" spans="1:5" ht="15.75" x14ac:dyDescent="0.25">
      <c r="A24" s="90" t="s">
        <v>179</v>
      </c>
      <c r="B24" s="91">
        <v>43178</v>
      </c>
    </row>
    <row r="25" spans="1:5" ht="15.75" x14ac:dyDescent="0.25">
      <c r="A25" s="90" t="s">
        <v>178</v>
      </c>
      <c r="B25" s="91">
        <v>43188</v>
      </c>
    </row>
    <row r="26" spans="1:5" ht="15.75" x14ac:dyDescent="0.25">
      <c r="A26" s="90" t="s">
        <v>177</v>
      </c>
      <c r="B26" s="91">
        <v>43189</v>
      </c>
    </row>
    <row r="27" spans="1:5" ht="15.75" x14ac:dyDescent="0.25">
      <c r="A27" s="90" t="s">
        <v>176</v>
      </c>
      <c r="B27" s="91">
        <v>43221</v>
      </c>
    </row>
    <row r="28" spans="1:5" ht="15.75" x14ac:dyDescent="0.25">
      <c r="A28" s="90" t="s">
        <v>175</v>
      </c>
      <c r="B28" s="91">
        <v>43234</v>
      </c>
    </row>
    <row r="29" spans="1:5" ht="15.75" x14ac:dyDescent="0.25">
      <c r="A29" s="90" t="s">
        <v>174</v>
      </c>
      <c r="B29" s="91">
        <v>43255</v>
      </c>
    </row>
    <row r="30" spans="1:5" ht="15.75" x14ac:dyDescent="0.25">
      <c r="A30" s="90" t="s">
        <v>173</v>
      </c>
      <c r="B30" s="91">
        <v>43262</v>
      </c>
    </row>
    <row r="31" spans="1:5" ht="15.75" x14ac:dyDescent="0.25">
      <c r="A31" s="90" t="s">
        <v>172</v>
      </c>
      <c r="B31" s="91">
        <v>43283</v>
      </c>
    </row>
    <row r="32" spans="1:5" ht="15.75" x14ac:dyDescent="0.25">
      <c r="A32" s="90" t="s">
        <v>171</v>
      </c>
      <c r="B32" s="91">
        <v>43301</v>
      </c>
    </row>
    <row r="33" spans="1:2" ht="15.75" x14ac:dyDescent="0.25">
      <c r="A33" s="90" t="s">
        <v>170</v>
      </c>
      <c r="B33" s="91">
        <v>43319</v>
      </c>
    </row>
    <row r="34" spans="1:2" ht="15.75" x14ac:dyDescent="0.25">
      <c r="A34" s="90" t="s">
        <v>169</v>
      </c>
      <c r="B34" s="91">
        <v>43332</v>
      </c>
    </row>
    <row r="35" spans="1:2" ht="15.75" x14ac:dyDescent="0.25">
      <c r="A35" s="90" t="s">
        <v>168</v>
      </c>
      <c r="B35" s="91">
        <v>43388</v>
      </c>
    </row>
    <row r="36" spans="1:2" ht="15.75" x14ac:dyDescent="0.25">
      <c r="A36" s="90" t="s">
        <v>167</v>
      </c>
      <c r="B36" s="91">
        <v>43409</v>
      </c>
    </row>
    <row r="37" spans="1:2" ht="15.75" x14ac:dyDescent="0.25">
      <c r="A37" s="90" t="s">
        <v>166</v>
      </c>
      <c r="B37" s="91">
        <v>43416</v>
      </c>
    </row>
    <row r="38" spans="1:2" ht="15.75" x14ac:dyDescent="0.25">
      <c r="A38" s="90" t="s">
        <v>165</v>
      </c>
      <c r="B38" s="91">
        <v>43442</v>
      </c>
    </row>
    <row r="39" spans="1:2" ht="15.75" x14ac:dyDescent="0.25">
      <c r="A39" s="90" t="s">
        <v>164</v>
      </c>
      <c r="B39" s="91">
        <v>43459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65"/>
  <sheetViews>
    <sheetView topLeftCell="C1" zoomScale="90" zoomScaleNormal="90" workbookViewId="0">
      <selection activeCell="D5" sqref="D5"/>
    </sheetView>
  </sheetViews>
  <sheetFormatPr baseColWidth="10" defaultRowHeight="12.75" x14ac:dyDescent="0.2"/>
  <cols>
    <col min="1" max="1" width="3.7109375" style="76" customWidth="1"/>
    <col min="2" max="2" width="11.42578125" style="76"/>
    <col min="3" max="3" width="63.5703125" style="77" customWidth="1"/>
    <col min="4" max="4" width="17.28515625" style="76" customWidth="1"/>
    <col min="5" max="5" width="11.42578125" style="76" customWidth="1"/>
    <col min="6" max="6" width="12.140625" style="76" bestFit="1" customWidth="1"/>
    <col min="7" max="7" width="21.28515625" style="77" customWidth="1"/>
    <col min="8" max="8" width="13.85546875" style="77" customWidth="1"/>
    <col min="9" max="9" width="19" style="76" customWidth="1"/>
    <col min="10" max="10" width="48.140625" style="77" customWidth="1"/>
    <col min="11" max="16384" width="11.42578125" style="76"/>
  </cols>
  <sheetData>
    <row r="2" spans="2:10" ht="21" customHeight="1" x14ac:dyDescent="0.2">
      <c r="B2" s="78"/>
      <c r="C2" s="154" t="s">
        <v>210</v>
      </c>
      <c r="D2" s="154"/>
      <c r="E2" s="154"/>
      <c r="F2" s="154"/>
      <c r="G2" s="154"/>
      <c r="H2" s="154"/>
      <c r="I2" s="154"/>
      <c r="J2" s="81"/>
    </row>
    <row r="3" spans="2:10" ht="21" customHeight="1" x14ac:dyDescent="0.2">
      <c r="B3" s="79"/>
      <c r="C3" s="155"/>
      <c r="D3" s="155"/>
      <c r="E3" s="155"/>
      <c r="F3" s="155"/>
      <c r="G3" s="155"/>
      <c r="H3" s="155"/>
      <c r="I3" s="155"/>
      <c r="J3" s="83"/>
    </row>
    <row r="4" spans="2:10" ht="21" customHeight="1" x14ac:dyDescent="0.2">
      <c r="B4" s="80"/>
      <c r="C4" s="156"/>
      <c r="D4" s="156"/>
      <c r="E4" s="156"/>
      <c r="F4" s="156"/>
      <c r="G4" s="156"/>
      <c r="H4" s="156"/>
      <c r="I4" s="156"/>
      <c r="J4" s="82"/>
    </row>
    <row r="5" spans="2:10" ht="30" x14ac:dyDescent="0.2">
      <c r="B5" s="86" t="s">
        <v>58</v>
      </c>
      <c r="C5" s="87" t="s">
        <v>59</v>
      </c>
      <c r="D5" s="87" t="s">
        <v>67</v>
      </c>
      <c r="E5" s="87" t="s">
        <v>76</v>
      </c>
      <c r="F5" s="87" t="s">
        <v>163</v>
      </c>
      <c r="G5" s="87" t="s">
        <v>60</v>
      </c>
      <c r="H5" s="87" t="s">
        <v>61</v>
      </c>
      <c r="I5" s="87" t="s">
        <v>68</v>
      </c>
      <c r="J5" s="85" t="s">
        <v>78</v>
      </c>
    </row>
    <row r="6" spans="2:10" ht="15.95" customHeight="1" x14ac:dyDescent="0.2">
      <c r="B6" s="88" t="s">
        <v>79</v>
      </c>
      <c r="C6" s="88" t="s">
        <v>80</v>
      </c>
      <c r="D6" s="89">
        <v>43370</v>
      </c>
      <c r="E6" s="89">
        <v>43370</v>
      </c>
      <c r="F6" s="102">
        <f>NETWORKDAYS.INTL(D6,E6,1,[1]rangos!$B$18:$B$39)</f>
        <v>1</v>
      </c>
      <c r="G6" s="88" t="s">
        <v>200</v>
      </c>
      <c r="H6" s="88" t="s">
        <v>201</v>
      </c>
      <c r="I6" s="94">
        <v>108280000</v>
      </c>
      <c r="J6" s="99"/>
    </row>
    <row r="7" spans="2:10" ht="15.95" customHeight="1" x14ac:dyDescent="0.2">
      <c r="B7" s="88" t="s">
        <v>81</v>
      </c>
      <c r="C7" s="88" t="s">
        <v>82</v>
      </c>
      <c r="D7" s="89">
        <v>43377</v>
      </c>
      <c r="E7" s="89">
        <v>43383</v>
      </c>
      <c r="F7" s="102">
        <f>NETWORKDAYS.INTL(D7,E7,1,[1]rangos!$B$18:$B$39)</f>
        <v>5</v>
      </c>
      <c r="G7" s="88" t="s">
        <v>200</v>
      </c>
      <c r="H7" s="88" t="s">
        <v>201</v>
      </c>
      <c r="I7" s="94">
        <v>115708500</v>
      </c>
      <c r="J7" s="99"/>
    </row>
    <row r="8" spans="2:10" ht="15.95" customHeight="1" x14ac:dyDescent="0.2">
      <c r="B8" s="88" t="s">
        <v>83</v>
      </c>
      <c r="C8" s="88" t="s">
        <v>84</v>
      </c>
      <c r="D8" s="89">
        <v>43364</v>
      </c>
      <c r="E8" s="89">
        <v>43364</v>
      </c>
      <c r="F8" s="102">
        <f>NETWORKDAYS.INTL(D8,E8,1,[1]rangos!$B$18:$B$39)</f>
        <v>1</v>
      </c>
      <c r="G8" s="88" t="s">
        <v>200</v>
      </c>
      <c r="H8" s="88" t="s">
        <v>202</v>
      </c>
      <c r="I8" s="94">
        <v>136343242</v>
      </c>
      <c r="J8" s="100"/>
    </row>
    <row r="9" spans="2:10" ht="15.95" customHeight="1" x14ac:dyDescent="0.2">
      <c r="B9" s="88" t="s">
        <v>85</v>
      </c>
      <c r="C9" s="88" t="s">
        <v>86</v>
      </c>
      <c r="D9" s="89">
        <v>43402</v>
      </c>
      <c r="E9" s="89">
        <v>43411</v>
      </c>
      <c r="F9" s="102">
        <f>NETWORKDAYS.INTL(D9,E9,1,[1]rangos!$B$18:$B$39)</f>
        <v>7</v>
      </c>
      <c r="G9" s="88" t="s">
        <v>200</v>
      </c>
      <c r="H9" s="88" t="s">
        <v>202</v>
      </c>
      <c r="I9" s="101">
        <v>121775529</v>
      </c>
      <c r="J9" s="99"/>
    </row>
    <row r="10" spans="2:10" ht="15.95" customHeight="1" x14ac:dyDescent="0.2">
      <c r="B10" s="88" t="s">
        <v>87</v>
      </c>
      <c r="C10" s="88" t="s">
        <v>88</v>
      </c>
      <c r="D10" s="89">
        <v>43383</v>
      </c>
      <c r="E10" s="89">
        <v>43412</v>
      </c>
      <c r="F10" s="103">
        <f>NETWORKDAYS.INTL(D10,E10,1,[1]rangos!$B$18:$B$39)</f>
        <v>20</v>
      </c>
      <c r="G10" s="88" t="s">
        <v>200</v>
      </c>
      <c r="H10" s="88" t="s">
        <v>202</v>
      </c>
      <c r="I10" s="94">
        <v>700000000</v>
      </c>
      <c r="J10" s="99" t="s">
        <v>198</v>
      </c>
    </row>
    <row r="11" spans="2:10" ht="15.95" customHeight="1" x14ac:dyDescent="0.2">
      <c r="B11" s="88" t="s">
        <v>89</v>
      </c>
      <c r="C11" s="88" t="s">
        <v>90</v>
      </c>
      <c r="D11" s="89">
        <v>43305</v>
      </c>
      <c r="E11" s="89">
        <v>43312</v>
      </c>
      <c r="F11" s="102">
        <f>NETWORKDAYS.INTL(D11,E11,1,[1]rangos!$B$18:$B$39)</f>
        <v>6</v>
      </c>
      <c r="G11" s="88" t="s">
        <v>200</v>
      </c>
      <c r="H11" s="88" t="s">
        <v>204</v>
      </c>
      <c r="I11" s="94">
        <v>404522958</v>
      </c>
      <c r="J11" s="99"/>
    </row>
    <row r="12" spans="2:10" ht="15.95" customHeight="1" x14ac:dyDescent="0.2">
      <c r="B12" s="88" t="s">
        <v>91</v>
      </c>
      <c r="C12" s="88" t="s">
        <v>92</v>
      </c>
      <c r="D12" s="89">
        <v>43383</v>
      </c>
      <c r="E12" s="89">
        <v>43385</v>
      </c>
      <c r="F12" s="102">
        <f>NETWORKDAYS.INTL(D12,E12,1,[1]rangos!$B$18:$B$39)</f>
        <v>3</v>
      </c>
      <c r="G12" s="88" t="s">
        <v>200</v>
      </c>
      <c r="H12" s="88" t="s">
        <v>202</v>
      </c>
      <c r="I12" s="94">
        <v>189458906</v>
      </c>
      <c r="J12" s="99"/>
    </row>
    <row r="13" spans="2:10" ht="15.95" customHeight="1" x14ac:dyDescent="0.2">
      <c r="B13" s="88" t="s">
        <v>93</v>
      </c>
      <c r="C13" s="88" t="s">
        <v>94</v>
      </c>
      <c r="D13" s="89">
        <v>43402</v>
      </c>
      <c r="E13" s="89">
        <v>43418</v>
      </c>
      <c r="F13" s="103">
        <f>NETWORKDAYS.INTL(D13,E13,1,[1]rangos!$B$18:$B$39)</f>
        <v>11</v>
      </c>
      <c r="G13" s="88" t="s">
        <v>200</v>
      </c>
      <c r="H13" s="88" t="s">
        <v>203</v>
      </c>
      <c r="I13" s="94">
        <v>90356000</v>
      </c>
      <c r="J13" s="99" t="s">
        <v>199</v>
      </c>
    </row>
    <row r="14" spans="2:10" ht="15.95" customHeight="1" x14ac:dyDescent="0.2">
      <c r="B14" s="88" t="s">
        <v>95</v>
      </c>
      <c r="C14" s="88" t="s">
        <v>96</v>
      </c>
      <c r="D14" s="89">
        <v>43382</v>
      </c>
      <c r="E14" s="89">
        <v>43384</v>
      </c>
      <c r="F14" s="102">
        <f>NETWORKDAYS.INTL(D14,E14,1,[1]rangos!$B$18:$B$39)</f>
        <v>3</v>
      </c>
      <c r="G14" s="88" t="s">
        <v>200</v>
      </c>
      <c r="H14" s="88" t="s">
        <v>202</v>
      </c>
      <c r="I14" s="94">
        <v>134214562</v>
      </c>
      <c r="J14" s="99"/>
    </row>
    <row r="15" spans="2:10" ht="15.95" customHeight="1" x14ac:dyDescent="0.2">
      <c r="B15" s="88" t="s">
        <v>97</v>
      </c>
      <c r="C15" s="88" t="s">
        <v>98</v>
      </c>
      <c r="D15" s="89">
        <v>43385</v>
      </c>
      <c r="E15" s="89">
        <v>43385</v>
      </c>
      <c r="F15" s="102">
        <f>NETWORKDAYS.INTL(D15,E15,1,[1]rangos!$B$18:$B$39)</f>
        <v>1</v>
      </c>
      <c r="G15" s="88" t="s">
        <v>200</v>
      </c>
      <c r="H15" s="88" t="s">
        <v>204</v>
      </c>
      <c r="I15" s="94">
        <v>189458906</v>
      </c>
      <c r="J15" s="100"/>
    </row>
    <row r="16" spans="2:10" ht="15.95" customHeight="1" x14ac:dyDescent="0.2">
      <c r="B16" s="88" t="s">
        <v>99</v>
      </c>
      <c r="C16" s="88" t="s">
        <v>100</v>
      </c>
      <c r="D16" s="89">
        <v>43383</v>
      </c>
      <c r="E16" s="89">
        <v>43384</v>
      </c>
      <c r="F16" s="102">
        <f>NETWORKDAYS.INTL(D16,E16,1,[1]rangos!$B$18:$B$39)</f>
        <v>2</v>
      </c>
      <c r="G16" s="88" t="s">
        <v>200</v>
      </c>
      <c r="H16" s="88" t="s">
        <v>202</v>
      </c>
      <c r="I16" s="94">
        <v>131847959</v>
      </c>
      <c r="J16" s="99"/>
    </row>
    <row r="17" spans="2:10" ht="15.95" customHeight="1" x14ac:dyDescent="0.2">
      <c r="B17" s="88" t="s">
        <v>101</v>
      </c>
      <c r="C17" s="88" t="s">
        <v>102</v>
      </c>
      <c r="D17" s="89">
        <v>43311</v>
      </c>
      <c r="E17" s="89">
        <v>43318</v>
      </c>
      <c r="F17" s="102">
        <f>NETWORKDAYS.INTL(D17,E17,1,[1]rangos!$B$18:$B$39)</f>
        <v>6</v>
      </c>
      <c r="G17" s="88" t="s">
        <v>200</v>
      </c>
      <c r="H17" s="88" t="s">
        <v>201</v>
      </c>
      <c r="I17" s="94">
        <v>147706667</v>
      </c>
      <c r="J17" s="99"/>
    </row>
    <row r="18" spans="2:10" ht="15.95" customHeight="1" x14ac:dyDescent="0.2">
      <c r="B18" s="88" t="s">
        <v>103</v>
      </c>
      <c r="C18" s="88" t="s">
        <v>104</v>
      </c>
      <c r="D18" s="89">
        <v>43382</v>
      </c>
      <c r="E18" s="89">
        <v>43385</v>
      </c>
      <c r="F18" s="102">
        <f>NETWORKDAYS.INTL(D18,E18,1,[1]rangos!$B$18:$B$39)</f>
        <v>4</v>
      </c>
      <c r="G18" s="88" t="s">
        <v>200</v>
      </c>
      <c r="H18" s="88" t="s">
        <v>202</v>
      </c>
      <c r="I18" s="94">
        <v>118942443</v>
      </c>
      <c r="J18" s="99"/>
    </row>
    <row r="19" spans="2:10" x14ac:dyDescent="0.2">
      <c r="B19" s="88" t="s">
        <v>105</v>
      </c>
      <c r="C19" s="88" t="s">
        <v>106</v>
      </c>
      <c r="D19" s="89">
        <v>43363</v>
      </c>
      <c r="E19" s="89">
        <v>43364</v>
      </c>
      <c r="F19" s="102">
        <f>NETWORKDAYS.INTL(D19,E19,1,[1]rangos!$B$18:$B$39)</f>
        <v>2</v>
      </c>
      <c r="G19" s="88" t="s">
        <v>200</v>
      </c>
      <c r="H19" s="88" t="s">
        <v>202</v>
      </c>
      <c r="I19" s="94">
        <v>134426797</v>
      </c>
      <c r="J19" s="99"/>
    </row>
    <row r="20" spans="2:10" x14ac:dyDescent="0.2">
      <c r="B20" s="88" t="s">
        <v>107</v>
      </c>
      <c r="C20" s="88" t="s">
        <v>108</v>
      </c>
      <c r="D20" s="89">
        <v>43292</v>
      </c>
      <c r="E20" s="89">
        <v>43292</v>
      </c>
      <c r="F20" s="102">
        <f>NETWORKDAYS.INTL(D20,E20,1,[1]rangos!$B$18:$B$39)</f>
        <v>1</v>
      </c>
      <c r="G20" s="88" t="s">
        <v>200</v>
      </c>
      <c r="H20" s="88" t="s">
        <v>205</v>
      </c>
      <c r="I20" s="94">
        <v>46161183</v>
      </c>
      <c r="J20" s="99"/>
    </row>
    <row r="21" spans="2:10" x14ac:dyDescent="0.2">
      <c r="B21" s="88" t="s">
        <v>109</v>
      </c>
      <c r="C21" s="88" t="s">
        <v>110</v>
      </c>
      <c r="D21" s="89">
        <v>43257</v>
      </c>
      <c r="E21" s="89">
        <v>43263</v>
      </c>
      <c r="F21" s="102">
        <f>NETWORKDAYS.INTL(D21,E21,1,[1]rangos!$B$18:$B$39)</f>
        <v>4</v>
      </c>
      <c r="G21" s="88" t="s">
        <v>200</v>
      </c>
      <c r="H21" s="88" t="s">
        <v>205</v>
      </c>
      <c r="I21" s="94">
        <v>425132290</v>
      </c>
      <c r="J21" s="99"/>
    </row>
    <row r="22" spans="2:10" x14ac:dyDescent="0.2">
      <c r="B22" s="88" t="s">
        <v>111</v>
      </c>
      <c r="C22" s="88" t="s">
        <v>112</v>
      </c>
      <c r="D22" s="89">
        <v>43244</v>
      </c>
      <c r="E22" s="89">
        <v>43251</v>
      </c>
      <c r="F22" s="102">
        <f>NETWORKDAYS.INTL(D22,E22,1,[1]rangos!$B$18:$B$39)</f>
        <v>6</v>
      </c>
      <c r="G22" s="88" t="s">
        <v>200</v>
      </c>
      <c r="H22" s="88" t="s">
        <v>206</v>
      </c>
      <c r="I22" s="94">
        <v>258380495</v>
      </c>
      <c r="J22" s="99"/>
    </row>
    <row r="23" spans="2:10" x14ac:dyDescent="0.2">
      <c r="B23" s="88" t="s">
        <v>113</v>
      </c>
      <c r="C23" s="88" t="s">
        <v>114</v>
      </c>
      <c r="D23" s="89">
        <v>43343</v>
      </c>
      <c r="E23" s="89">
        <v>43347</v>
      </c>
      <c r="F23" s="102">
        <f>NETWORKDAYS.INTL(D23,E23,1,[1]rangos!$B$18:$B$39)</f>
        <v>3</v>
      </c>
      <c r="G23" s="88" t="s">
        <v>200</v>
      </c>
      <c r="H23" s="88" t="s">
        <v>203</v>
      </c>
      <c r="I23" s="94">
        <v>162046912</v>
      </c>
      <c r="J23" s="99"/>
    </row>
    <row r="24" spans="2:10" x14ac:dyDescent="0.2">
      <c r="B24" s="88" t="s">
        <v>115</v>
      </c>
      <c r="C24" s="88" t="s">
        <v>116</v>
      </c>
      <c r="D24" s="89">
        <v>43325</v>
      </c>
      <c r="E24" s="89">
        <v>43327</v>
      </c>
      <c r="F24" s="102">
        <f>NETWORKDAYS.INTL(D24,E24,1,[1]rangos!$B$18:$B$39)</f>
        <v>3</v>
      </c>
      <c r="G24" s="88" t="s">
        <v>200</v>
      </c>
      <c r="H24" s="88" t="s">
        <v>205</v>
      </c>
      <c r="I24" s="94">
        <v>209385220</v>
      </c>
      <c r="J24" s="99"/>
    </row>
    <row r="25" spans="2:10" x14ac:dyDescent="0.2">
      <c r="B25" s="88" t="s">
        <v>117</v>
      </c>
      <c r="C25" s="88" t="s">
        <v>118</v>
      </c>
      <c r="D25" s="89">
        <v>43334</v>
      </c>
      <c r="E25" s="89">
        <v>43346</v>
      </c>
      <c r="F25" s="102">
        <f>NETWORKDAYS.INTL(D25,E25,1,[1]rangos!$B$18:$B$39)</f>
        <v>9</v>
      </c>
      <c r="G25" s="88" t="s">
        <v>200</v>
      </c>
      <c r="H25" s="88" t="s">
        <v>203</v>
      </c>
      <c r="I25" s="94">
        <v>692147009</v>
      </c>
      <c r="J25" s="99"/>
    </row>
    <row r="26" spans="2:10" x14ac:dyDescent="0.2">
      <c r="B26" s="88" t="s">
        <v>119</v>
      </c>
      <c r="C26" s="88" t="s">
        <v>120</v>
      </c>
      <c r="D26" s="89">
        <v>43377</v>
      </c>
      <c r="E26" s="89">
        <v>43385</v>
      </c>
      <c r="F26" s="102">
        <f>NETWORKDAYS.INTL(D26,E26,1,[1]rangos!$B$18:$B$39)</f>
        <v>7</v>
      </c>
      <c r="G26" s="88" t="s">
        <v>200</v>
      </c>
      <c r="H26" s="88" t="s">
        <v>201</v>
      </c>
      <c r="I26" s="94">
        <v>700000000</v>
      </c>
      <c r="J26" s="99"/>
    </row>
    <row r="27" spans="2:10" x14ac:dyDescent="0.2">
      <c r="B27" s="88" t="s">
        <v>121</v>
      </c>
      <c r="C27" s="88" t="s">
        <v>122</v>
      </c>
      <c r="D27" s="89">
        <v>43286</v>
      </c>
      <c r="E27" s="89">
        <v>43299</v>
      </c>
      <c r="F27" s="102">
        <f>NETWORKDAYS.INTL(D27,E27,1,[1]rangos!$B$18:$B$39)</f>
        <v>10</v>
      </c>
      <c r="G27" s="88" t="s">
        <v>200</v>
      </c>
      <c r="H27" s="88" t="s">
        <v>202</v>
      </c>
      <c r="I27" s="94">
        <v>637284194</v>
      </c>
      <c r="J27" s="99"/>
    </row>
    <row r="28" spans="2:10" x14ac:dyDescent="0.2">
      <c r="B28" s="88" t="s">
        <v>123</v>
      </c>
      <c r="C28" s="88" t="s">
        <v>124</v>
      </c>
      <c r="D28" s="89">
        <v>43277</v>
      </c>
      <c r="E28" s="89">
        <v>43285</v>
      </c>
      <c r="F28" s="102">
        <f>NETWORKDAYS.INTL(D28,E28,1,[1]rangos!$B$18:$B$39)</f>
        <v>6</v>
      </c>
      <c r="G28" s="88" t="s">
        <v>200</v>
      </c>
      <c r="H28" s="88" t="s">
        <v>206</v>
      </c>
      <c r="I28" s="94">
        <v>650043000</v>
      </c>
      <c r="J28" s="99"/>
    </row>
    <row r="29" spans="2:10" x14ac:dyDescent="0.2">
      <c r="B29" s="88" t="s">
        <v>125</v>
      </c>
      <c r="C29" s="88" t="s">
        <v>126</v>
      </c>
      <c r="D29" s="89">
        <v>43368</v>
      </c>
      <c r="E29" s="89">
        <v>43378</v>
      </c>
      <c r="F29" s="102">
        <f>NETWORKDAYS.INTL(D29,E29,1,[1]rangos!$B$18:$B$39)</f>
        <v>9</v>
      </c>
      <c r="G29" s="88" t="s">
        <v>200</v>
      </c>
      <c r="H29" s="88" t="s">
        <v>202</v>
      </c>
      <c r="I29" s="94">
        <v>107837312</v>
      </c>
      <c r="J29" s="99"/>
    </row>
    <row r="30" spans="2:10" x14ac:dyDescent="0.2">
      <c r="B30" s="88" t="s">
        <v>127</v>
      </c>
      <c r="C30" s="88" t="s">
        <v>128</v>
      </c>
      <c r="D30" s="89">
        <v>43376</v>
      </c>
      <c r="E30" s="89">
        <v>43376</v>
      </c>
      <c r="F30" s="102">
        <f>NETWORKDAYS.INTL(D30,E30,1,[1]rangos!$B$18:$B$39)</f>
        <v>1</v>
      </c>
      <c r="G30" s="88" t="s">
        <v>200</v>
      </c>
      <c r="H30" s="88" t="s">
        <v>202</v>
      </c>
      <c r="I30" s="94">
        <v>172022897</v>
      </c>
      <c r="J30" s="99"/>
    </row>
    <row r="31" spans="2:10" x14ac:dyDescent="0.2">
      <c r="B31" s="88" t="s">
        <v>129</v>
      </c>
      <c r="C31" s="88" t="s">
        <v>130</v>
      </c>
      <c r="D31" s="89">
        <v>43378</v>
      </c>
      <c r="E31" s="89">
        <v>43385</v>
      </c>
      <c r="F31" s="102">
        <f>NETWORKDAYS.INTL(D31,E31,1,[1]rangos!$B$18:$B$39)</f>
        <v>6</v>
      </c>
      <c r="G31" s="88" t="s">
        <v>200</v>
      </c>
      <c r="H31" s="88" t="s">
        <v>202</v>
      </c>
      <c r="I31" s="94">
        <v>45433964</v>
      </c>
      <c r="J31" s="99"/>
    </row>
    <row r="32" spans="2:10" x14ac:dyDescent="0.2">
      <c r="B32" s="88" t="s">
        <v>131</v>
      </c>
      <c r="C32" s="88" t="s">
        <v>132</v>
      </c>
      <c r="D32" s="89">
        <v>43285</v>
      </c>
      <c r="E32" s="89">
        <v>43285</v>
      </c>
      <c r="F32" s="102">
        <f>NETWORKDAYS.INTL(D32,E32,1,[1]rangos!$B$18:$B$39)</f>
        <v>1</v>
      </c>
      <c r="G32" s="88" t="s">
        <v>200</v>
      </c>
      <c r="H32" s="88" t="s">
        <v>207</v>
      </c>
      <c r="I32" s="94">
        <v>7826133</v>
      </c>
      <c r="J32" s="99"/>
    </row>
    <row r="33" spans="2:10" x14ac:dyDescent="0.2">
      <c r="B33" s="88" t="s">
        <v>133</v>
      </c>
      <c r="C33" s="88" t="s">
        <v>134</v>
      </c>
      <c r="D33" s="89">
        <v>43307</v>
      </c>
      <c r="E33" s="89">
        <v>43312</v>
      </c>
      <c r="F33" s="102">
        <f>NETWORKDAYS.INTL(D33,E33,1,[1]rangos!$B$18:$B$39)</f>
        <v>4</v>
      </c>
      <c r="G33" s="88" t="s">
        <v>200</v>
      </c>
      <c r="H33" s="88" t="s">
        <v>205</v>
      </c>
      <c r="I33" s="94">
        <v>178076220</v>
      </c>
      <c r="J33" s="99"/>
    </row>
    <row r="34" spans="2:10" x14ac:dyDescent="0.2">
      <c r="B34" s="88" t="s">
        <v>135</v>
      </c>
      <c r="C34" s="88" t="s">
        <v>136</v>
      </c>
      <c r="D34" s="89">
        <v>43364</v>
      </c>
      <c r="E34" s="89">
        <v>43369</v>
      </c>
      <c r="F34" s="102">
        <f>NETWORKDAYS.INTL(D34,E34,1,[1]rangos!$B$18:$B$39)</f>
        <v>4</v>
      </c>
      <c r="G34" s="88" t="s">
        <v>200</v>
      </c>
      <c r="H34" s="88" t="s">
        <v>203</v>
      </c>
      <c r="I34" s="94">
        <v>57670000</v>
      </c>
      <c r="J34" s="99"/>
    </row>
    <row r="35" spans="2:10" x14ac:dyDescent="0.2">
      <c r="B35" s="88" t="s">
        <v>137</v>
      </c>
      <c r="C35" s="88" t="s">
        <v>138</v>
      </c>
      <c r="D35" s="89">
        <v>43305</v>
      </c>
      <c r="E35" s="89">
        <v>43306</v>
      </c>
      <c r="F35" s="102">
        <f>NETWORKDAYS.INTL(D35,E35,1,[1]rangos!$B$18:$B$39)</f>
        <v>2</v>
      </c>
      <c r="G35" s="88" t="s">
        <v>200</v>
      </c>
      <c r="H35" s="88" t="s">
        <v>201</v>
      </c>
      <c r="I35" s="94">
        <v>168857600</v>
      </c>
      <c r="J35" s="99"/>
    </row>
    <row r="36" spans="2:10" x14ac:dyDescent="0.2">
      <c r="B36" s="88" t="s">
        <v>139</v>
      </c>
      <c r="C36" s="88" t="s">
        <v>140</v>
      </c>
      <c r="D36" s="89">
        <v>43385</v>
      </c>
      <c r="E36" s="89">
        <v>43385</v>
      </c>
      <c r="F36" s="102">
        <f>NETWORKDAYS.INTL(D36,E36,1,[1]rangos!$B$18:$B$39)</f>
        <v>1</v>
      </c>
      <c r="G36" s="88" t="s">
        <v>200</v>
      </c>
      <c r="H36" s="88" t="s">
        <v>202</v>
      </c>
      <c r="I36" s="94">
        <v>19450430</v>
      </c>
      <c r="J36" s="99"/>
    </row>
    <row r="37" spans="2:10" x14ac:dyDescent="0.2">
      <c r="B37" s="88" t="s">
        <v>141</v>
      </c>
      <c r="C37" s="88" t="s">
        <v>142</v>
      </c>
      <c r="D37" s="89">
        <v>43404</v>
      </c>
      <c r="E37" s="89">
        <v>43412</v>
      </c>
      <c r="F37" s="102">
        <f>NETWORKDAYS.INTL(D37,E37,1,[1]rangos!$B$18:$B$39)</f>
        <v>6</v>
      </c>
      <c r="G37" s="88" t="s">
        <v>200</v>
      </c>
      <c r="H37" s="88" t="s">
        <v>202</v>
      </c>
      <c r="I37" s="94">
        <v>101840000</v>
      </c>
      <c r="J37" s="99"/>
    </row>
    <row r="38" spans="2:10" x14ac:dyDescent="0.2">
      <c r="B38" s="88" t="s">
        <v>143</v>
      </c>
      <c r="C38" s="88" t="s">
        <v>144</v>
      </c>
      <c r="D38" s="89">
        <v>43322</v>
      </c>
      <c r="E38" s="89">
        <v>43335</v>
      </c>
      <c r="F38" s="102">
        <f>NETWORKDAYS.INTL(D38,E38,1,[1]rangos!$B$18:$B$39)</f>
        <v>9</v>
      </c>
      <c r="G38" s="88" t="s">
        <v>200</v>
      </c>
      <c r="H38" s="88" t="s">
        <v>204</v>
      </c>
      <c r="I38" s="94">
        <v>53033333</v>
      </c>
      <c r="J38" s="99"/>
    </row>
    <row r="39" spans="2:10" x14ac:dyDescent="0.2">
      <c r="B39" s="88" t="s">
        <v>145</v>
      </c>
      <c r="C39" s="88" t="s">
        <v>146</v>
      </c>
      <c r="D39" s="89">
        <v>43378</v>
      </c>
      <c r="E39" s="89">
        <v>43378</v>
      </c>
      <c r="F39" s="102">
        <f>NETWORKDAYS.INTL(D39,E39,1,[1]rangos!$B$18:$B$39)</f>
        <v>1</v>
      </c>
      <c r="G39" s="88" t="s">
        <v>200</v>
      </c>
      <c r="H39" s="88" t="s">
        <v>205</v>
      </c>
      <c r="I39" s="94">
        <v>1648626000</v>
      </c>
      <c r="J39" s="99"/>
    </row>
    <row r="40" spans="2:10" x14ac:dyDescent="0.2">
      <c r="B40" s="88" t="s">
        <v>147</v>
      </c>
      <c r="C40" s="88" t="s">
        <v>148</v>
      </c>
      <c r="D40" s="89">
        <v>43342</v>
      </c>
      <c r="E40" s="89">
        <v>43347</v>
      </c>
      <c r="F40" s="102">
        <f>NETWORKDAYS.INTL(D40,E40,1,[1]rangos!$B$18:$B$39)</f>
        <v>4</v>
      </c>
      <c r="G40" s="88" t="s">
        <v>200</v>
      </c>
      <c r="H40" s="88" t="s">
        <v>202</v>
      </c>
      <c r="I40" s="94">
        <v>316554772</v>
      </c>
      <c r="J40" s="99"/>
    </row>
    <row r="41" spans="2:10" x14ac:dyDescent="0.2">
      <c r="B41" s="88" t="s">
        <v>149</v>
      </c>
      <c r="C41" s="88" t="s">
        <v>150</v>
      </c>
      <c r="D41" s="89">
        <v>43314</v>
      </c>
      <c r="E41" s="89">
        <v>43320</v>
      </c>
      <c r="F41" s="102">
        <f>NETWORKDAYS.INTL(D41,E41,1,[1]rangos!$B$18:$B$39)</f>
        <v>4</v>
      </c>
      <c r="G41" s="88" t="s">
        <v>200</v>
      </c>
      <c r="H41" s="88" t="s">
        <v>203</v>
      </c>
      <c r="I41" s="94">
        <v>111000000</v>
      </c>
      <c r="J41" s="99"/>
    </row>
    <row r="42" spans="2:10" x14ac:dyDescent="0.2">
      <c r="B42" s="88" t="s">
        <v>151</v>
      </c>
      <c r="C42" s="88" t="s">
        <v>152</v>
      </c>
      <c r="D42" s="89">
        <v>43378</v>
      </c>
      <c r="E42" s="89">
        <v>43383</v>
      </c>
      <c r="F42" s="102">
        <f>NETWORKDAYS.INTL(D42,E42,1,[1]rangos!$B$18:$B$39)</f>
        <v>4</v>
      </c>
      <c r="G42" s="88" t="s">
        <v>200</v>
      </c>
      <c r="H42" s="88" t="s">
        <v>205</v>
      </c>
      <c r="I42" s="94">
        <v>384945408</v>
      </c>
      <c r="J42" s="99"/>
    </row>
    <row r="43" spans="2:10" x14ac:dyDescent="0.2">
      <c r="B43" s="88" t="s">
        <v>153</v>
      </c>
      <c r="C43" s="88" t="s">
        <v>154</v>
      </c>
      <c r="D43" s="89">
        <v>43343</v>
      </c>
      <c r="E43" s="89">
        <v>43347</v>
      </c>
      <c r="F43" s="102">
        <f>NETWORKDAYS.INTL(D43,E43,1,[1]rangos!$B$18:$B$39)</f>
        <v>3</v>
      </c>
      <c r="G43" s="88" t="s">
        <v>200</v>
      </c>
      <c r="H43" s="88" t="s">
        <v>202</v>
      </c>
      <c r="I43" s="94">
        <v>253317007</v>
      </c>
      <c r="J43" s="99"/>
    </row>
    <row r="44" spans="2:10" x14ac:dyDescent="0.2">
      <c r="B44" s="88" t="s">
        <v>155</v>
      </c>
      <c r="C44" s="88" t="s">
        <v>156</v>
      </c>
      <c r="D44" s="89">
        <v>43363</v>
      </c>
      <c r="E44" s="89">
        <v>43363</v>
      </c>
      <c r="F44" s="102">
        <f>NETWORKDAYS.INTL(D44,E44,1,[1]rangos!$B$18:$B$39)</f>
        <v>1</v>
      </c>
      <c r="G44" s="88" t="s">
        <v>200</v>
      </c>
      <c r="H44" s="88" t="s">
        <v>202</v>
      </c>
      <c r="I44" s="94">
        <v>154724333</v>
      </c>
      <c r="J44" s="99"/>
    </row>
    <row r="45" spans="2:10" x14ac:dyDescent="0.2">
      <c r="B45" s="88" t="s">
        <v>157</v>
      </c>
      <c r="C45" s="88" t="s">
        <v>158</v>
      </c>
      <c r="D45" s="89">
        <v>43325</v>
      </c>
      <c r="E45" s="89">
        <v>43328</v>
      </c>
      <c r="F45" s="102">
        <f>NETWORKDAYS.INTL(D45,E45,1,[1]rangos!$B$18:$B$39)</f>
        <v>4</v>
      </c>
      <c r="G45" s="88" t="s">
        <v>200</v>
      </c>
      <c r="H45" s="88" t="s">
        <v>202</v>
      </c>
      <c r="I45" s="94">
        <v>61674827</v>
      </c>
      <c r="J45" s="99"/>
    </row>
    <row r="46" spans="2:10" x14ac:dyDescent="0.2">
      <c r="B46" s="88" t="s">
        <v>159</v>
      </c>
      <c r="C46" s="88" t="s">
        <v>160</v>
      </c>
      <c r="D46" s="89">
        <v>43315</v>
      </c>
      <c r="E46" s="89">
        <v>43320</v>
      </c>
      <c r="F46" s="102">
        <f>NETWORKDAYS.INTL(D46,E46,1,[1]rangos!$B$18:$B$39)</f>
        <v>3</v>
      </c>
      <c r="G46" s="88" t="s">
        <v>200</v>
      </c>
      <c r="H46" s="88" t="s">
        <v>208</v>
      </c>
      <c r="I46" s="94">
        <v>859419707</v>
      </c>
      <c r="J46" s="99"/>
    </row>
    <row r="47" spans="2:10" x14ac:dyDescent="0.2">
      <c r="B47" s="88" t="s">
        <v>161</v>
      </c>
      <c r="C47" s="88" t="s">
        <v>162</v>
      </c>
      <c r="D47" s="89">
        <v>43363</v>
      </c>
      <c r="E47" s="89">
        <v>43363</v>
      </c>
      <c r="F47" s="102">
        <f>NETWORKDAYS.INTL(D47,E47,1,[1]rangos!$B$18:$B$39)</f>
        <v>1</v>
      </c>
      <c r="G47" s="88" t="s">
        <v>200</v>
      </c>
      <c r="H47" s="88" t="s">
        <v>202</v>
      </c>
      <c r="I47" s="94">
        <v>273493500</v>
      </c>
      <c r="J47" s="99"/>
    </row>
    <row r="48" spans="2:10" x14ac:dyDescent="0.2">
      <c r="G48" s="95"/>
      <c r="H48" s="95"/>
      <c r="I48" s="96"/>
    </row>
    <row r="49" spans="6:9" x14ac:dyDescent="0.2">
      <c r="G49" s="95"/>
      <c r="H49" s="95"/>
      <c r="I49" s="96"/>
    </row>
    <row r="50" spans="6:9" x14ac:dyDescent="0.2">
      <c r="G50" s="95"/>
      <c r="H50" s="95"/>
      <c r="I50" s="96"/>
    </row>
    <row r="51" spans="6:9" x14ac:dyDescent="0.2">
      <c r="F51" s="104"/>
      <c r="G51" s="95"/>
      <c r="H51" s="95"/>
      <c r="I51" s="96"/>
    </row>
    <row r="52" spans="6:9" x14ac:dyDescent="0.2">
      <c r="G52" s="95"/>
      <c r="H52" s="95"/>
      <c r="I52" s="96"/>
    </row>
    <row r="53" spans="6:9" x14ac:dyDescent="0.2">
      <c r="G53" s="95"/>
      <c r="H53" s="95"/>
      <c r="I53" s="96"/>
    </row>
    <row r="54" spans="6:9" x14ac:dyDescent="0.2">
      <c r="G54" s="95"/>
      <c r="H54" s="95"/>
      <c r="I54" s="96"/>
    </row>
    <row r="55" spans="6:9" x14ac:dyDescent="0.2">
      <c r="G55" s="95"/>
      <c r="H55" s="95"/>
      <c r="I55" s="96"/>
    </row>
    <row r="56" spans="6:9" x14ac:dyDescent="0.2">
      <c r="G56" s="95"/>
      <c r="H56" s="95"/>
      <c r="I56" s="96"/>
    </row>
    <row r="57" spans="6:9" x14ac:dyDescent="0.2">
      <c r="G57" s="95"/>
      <c r="H57" s="95"/>
      <c r="I57" s="96"/>
    </row>
    <row r="58" spans="6:9" x14ac:dyDescent="0.2">
      <c r="G58" s="95"/>
      <c r="H58" s="95"/>
      <c r="I58" s="96"/>
    </row>
    <row r="59" spans="6:9" x14ac:dyDescent="0.2">
      <c r="G59" s="95"/>
      <c r="H59" s="95"/>
      <c r="I59" s="96"/>
    </row>
    <row r="60" spans="6:9" x14ac:dyDescent="0.2">
      <c r="G60" s="95"/>
      <c r="H60" s="95"/>
      <c r="I60" s="96"/>
    </row>
    <row r="61" spans="6:9" x14ac:dyDescent="0.2">
      <c r="G61" s="95"/>
      <c r="H61" s="95"/>
      <c r="I61" s="96"/>
    </row>
    <row r="62" spans="6:9" x14ac:dyDescent="0.2">
      <c r="G62" s="95"/>
      <c r="H62" s="95"/>
      <c r="I62" s="96"/>
    </row>
    <row r="63" spans="6:9" x14ac:dyDescent="0.2">
      <c r="G63" s="95"/>
      <c r="H63" s="95"/>
      <c r="I63" s="96"/>
    </row>
    <row r="64" spans="6:9" x14ac:dyDescent="0.2">
      <c r="G64" s="95"/>
      <c r="H64" s="95"/>
      <c r="I64" s="96"/>
    </row>
    <row r="65" spans="7:9" x14ac:dyDescent="0.2">
      <c r="G65" s="97"/>
      <c r="H65" s="97"/>
      <c r="I65" s="98"/>
    </row>
  </sheetData>
  <autoFilter ref="A5:J47"/>
  <mergeCells count="1">
    <mergeCell ref="C2:I4"/>
  </mergeCells>
  <pageMargins left="0.70866141732283472" right="0.70866141732283472" top="0.74803149606299213" bottom="0.74803149606299213" header="0.31496062992125984" footer="0.31496062992125984"/>
  <pageSetup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Rangos</vt:lpstr>
      <vt:lpstr>soporte</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2018-04-10T13:42:41Z</cp:lastPrinted>
  <dcterms:created xsi:type="dcterms:W3CDTF">2007-03-27T20:35:29Z</dcterms:created>
  <dcterms:modified xsi:type="dcterms:W3CDTF">2019-02-11T16:50:23Z</dcterms:modified>
</cp:coreProperties>
</file>