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0" yWindow="0" windowWidth="20490" windowHeight="7755" tabRatio="852" activeTab="1"/>
  </bookViews>
  <sheets>
    <sheet name="Ficha tecnica de indicador " sheetId="17" r:id="rId1"/>
    <sheet name="Ficha medición indicador" sheetId="18" r:id="rId2"/>
    <sheet name="soporte" sheetId="15" r:id="rId3"/>
  </sheets>
  <externalReferences>
    <externalReference r:id="rId4"/>
  </externalReferences>
  <definedNames>
    <definedName name="_xlnm._FilterDatabase" localSheetId="2" hidden="1">soporte!$A$5:$J$43</definedName>
    <definedName name="_xlnm.Print_Area" localSheetId="1">'Ficha medición indicador'!$B$2:$J$67</definedName>
    <definedName name="_xlnm.Print_Area" localSheetId="0">'Ficha tecnica de indicador '!$B$1:$E$16</definedName>
  </definedNames>
  <calcPr calcId="152511"/>
</workbook>
</file>

<file path=xl/calcChain.xml><?xml version="1.0" encoding="utf-8"?>
<calcChain xmlns="http://schemas.openxmlformats.org/spreadsheetml/2006/main">
  <c r="C30" i="18" l="1"/>
  <c r="I9" i="18" l="1"/>
  <c r="C27" i="18" l="1"/>
  <c r="E27" i="18" s="1"/>
  <c r="F27" i="18" s="1"/>
  <c r="C32" i="18"/>
  <c r="C31" i="18"/>
  <c r="C29" i="18"/>
  <c r="C28" i="18"/>
  <c r="L27" i="18" l="1"/>
  <c r="L34" i="18"/>
  <c r="E34" i="18"/>
  <c r="F34" i="18" s="1"/>
  <c r="L33" i="18"/>
  <c r="E33" i="18"/>
  <c r="F33" i="18" s="1"/>
  <c r="L32" i="18"/>
  <c r="F32" i="18"/>
  <c r="E32" i="18"/>
  <c r="L31" i="18"/>
  <c r="E31" i="18"/>
  <c r="F31" i="18" s="1"/>
  <c r="L30" i="18"/>
  <c r="E30" i="18"/>
  <c r="F30" i="18" s="1"/>
  <c r="L29" i="18"/>
  <c r="E29" i="18"/>
  <c r="F29" i="18" s="1"/>
  <c r="L28" i="18"/>
  <c r="F28" i="18"/>
  <c r="E28" i="18"/>
  <c r="L26" i="18"/>
  <c r="F26" i="18"/>
  <c r="E26" i="18"/>
  <c r="L25" i="18"/>
  <c r="F25" i="18"/>
  <c r="E25" i="18"/>
  <c r="L24" i="18"/>
  <c r="F24" i="18"/>
  <c r="E24" i="18"/>
  <c r="L23" i="18"/>
  <c r="F23" i="18"/>
  <c r="E23" i="18"/>
  <c r="F9" i="18"/>
  <c r="F24" i="15" l="1"/>
  <c r="F7" i="15"/>
  <c r="F9" i="15"/>
  <c r="F10" i="15"/>
  <c r="F11" i="15"/>
  <c r="F12" i="15"/>
  <c r="F13" i="15"/>
  <c r="F14" i="15"/>
  <c r="F15" i="15"/>
  <c r="F16" i="15"/>
  <c r="F17" i="15"/>
  <c r="F18" i="15"/>
  <c r="F19" i="15"/>
  <c r="F20" i="15"/>
  <c r="F21" i="15"/>
  <c r="F25" i="15"/>
  <c r="F26" i="15"/>
  <c r="F27" i="15"/>
  <c r="F28" i="15"/>
  <c r="F29" i="15"/>
  <c r="F30" i="15"/>
  <c r="F32" i="15"/>
  <c r="F33" i="15"/>
  <c r="F34" i="15"/>
  <c r="F36" i="15"/>
  <c r="F37" i="15"/>
  <c r="F40" i="15"/>
  <c r="F41" i="15"/>
  <c r="F42" i="15"/>
  <c r="F43" i="15"/>
  <c r="F6" i="15"/>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<sst xmlns="http://schemas.openxmlformats.org/spreadsheetml/2006/main" count="255" uniqueCount="178">
  <si>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</si>
  <si>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</si>
  <si>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</si>
  <si>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</si>
  <si>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</si>
  <si>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</si>
  <si>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</si>
  <si>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</si>
  <si>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</si>
  <si>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</si>
  <si>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</si>
  <si>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</si>
  <si>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</si>
  <si>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</si>
  <si>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</si>
  <si>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</si>
  <si>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</si>
  <si>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</si>
  <si>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</si>
  <si>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</si>
  <si>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</si>
  <si>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</si>
  <si>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</si>
  <si>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</si>
  <si>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</si>
  <si>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</si>
  <si>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</si>
  <si>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</si>
  <si>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</si>
  <si>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</si>
  <si>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</si>
  <si>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</si>
  <si>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</si>
  <si>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</si>
  <si>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</si>
  <si>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</si>
  <si>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</si>
  <si>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</si>
  <si>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</si>
  <si>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</si>
  <si>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</si>
  <si>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</si>
  <si>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</si>
  <si>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</si>
  <si>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</si>
  <si>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</si>
  <si>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</si>
  <si>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</si>
  <si>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</si>
  <si>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</si>
  <si>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</si>
  <si>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</si>
  <si>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</si>
  <si>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</si>
  <si>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</si>
  <si>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</si>
  <si>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</si>
  <si>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</si>
  <si>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</si>
  <si>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</si>
  <si>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</si>
  <si>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</si>
  <si>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</si>
  <si>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</si>
  <si>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</si>
  <si>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</si>
  <si>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</si>
  <si>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</si>
  <si>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</si>
  <si>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Valor del proyecto en pesos Col</t>
  </si>
  <si>
    <t>Semestral</t>
  </si>
  <si>
    <t>Fecha de evaluación</t>
  </si>
  <si>
    <t>FNTP-143-2018</t>
  </si>
  <si>
    <t>Fase I: Implementación de la Norma Técnica Sectorial NTS - TS - 001-1 "Destino Turístico - Área Turística. Requisitos de sostenibilidad", en el Corregimiento de Pance, de la ciudad de Santiago de Cali - Valle del Cauca</t>
  </si>
  <si>
    <t>FNTP-142-2018</t>
  </si>
  <si>
    <t>Fase 1: Implementación de la NTS TS 001-1 en un área turística delimitada dentro del Centro Administrativo e Internacional de Medellín</t>
  </si>
  <si>
    <t>FNTP-140-2018</t>
  </si>
  <si>
    <t>Encuentro Pasto Capital Gastrodiversa 2018</t>
  </si>
  <si>
    <t>FNTP-058-2018</t>
  </si>
  <si>
    <t>VII CONGRESO DE AVITURISMO 2018 - "FERIA DE AVES DE SUDAMÉRICA".</t>
  </si>
  <si>
    <t>FNTP-186-2018</t>
  </si>
  <si>
    <t>I CONGRESO NACIONAL DE TURISMO DE AVENTURA 2018</t>
  </si>
  <si>
    <t>FNTP-184-2018</t>
  </si>
  <si>
    <t>Capacitación CIS (certified incentive specialist) para el fortalecimiento del turismo de reuniones</t>
  </si>
  <si>
    <t>FNTP-173-2018</t>
  </si>
  <si>
    <t>Estudio del servicio ofrecido por la cadena de valor del turismo MICE en el departamento del Atlántico</t>
  </si>
  <si>
    <t>FNTP-174-2018</t>
  </si>
  <si>
    <t>III Congreso Nacional de Termalismo y Aguas Minerales</t>
  </si>
  <si>
    <t>FNTP-072-2018</t>
  </si>
  <si>
    <t>Implementaciòn de la Norma técnica NTS -TS-001-1 "DESTINO TURÍSTICO - ÁREA TURÍSTICA, REQUISITOS DE SOSTENIBILIDAD" en un área turística delimitada del municipio de Guatapé</t>
  </si>
  <si>
    <t>FNTP-175-2018</t>
  </si>
  <si>
    <t>IV ENCUENTRO INTERNACIONAL DE TURISMO DE NEGOCIOS, FERIAS Y EVENTOS</t>
  </si>
  <si>
    <t>FNTP-206-2018</t>
  </si>
  <si>
    <t>V Seminario de Formación Turística celebrado con el apoyo de la OMT 2018</t>
  </si>
  <si>
    <t>FNTP-077-2018</t>
  </si>
  <si>
    <t>Show Room Hotelero y Gastronómico 2018</t>
  </si>
  <si>
    <t>FNTP-050-2018</t>
  </si>
  <si>
    <t>CONGRESO NACIONAL DE HOTELERÍA 2018: EL HUÉSPED EN EL CENTRO DEL NEGOCIO HOTELERO</t>
  </si>
  <si>
    <t>FNTP-049-2018</t>
  </si>
  <si>
    <t>FASE 2: CERTIFICACIÓN DE LA NTS TS 001-1 Y SU MANTENIMIENTO EN CINCO DESTINOS PERTENECIENTES A LOS DOCE CORREDORES TURÍSTICOS</t>
  </si>
  <si>
    <t>FNTP-101-2018</t>
  </si>
  <si>
    <t>Diseño de producto turístico y acciones de implementación para el municipio de Popayán</t>
  </si>
  <si>
    <t>FNTP-087-2018</t>
  </si>
  <si>
    <t>DIPLOMADO EN MARKETING DIGITAL PARA HOTELES Y GESTIÓN DE RECURSOS HUMANOS EN LA HOTELERÍA</t>
  </si>
  <si>
    <t>FNTP-100-2018</t>
  </si>
  <si>
    <t>Producto turístico de naturaleza, cultural y náutico del corredor caribe</t>
  </si>
  <si>
    <t>FNTP-095-2018</t>
  </si>
  <si>
    <t>Asistencia técnica para la implementación del programa Bandera Azul en Colombia a través del operador nacional</t>
  </si>
  <si>
    <t>FNTP-080-2018</t>
  </si>
  <si>
    <t>XXIII Congreso Nacional de Agencias de Viajes 2018</t>
  </si>
  <si>
    <t>FNTP-064-2018</t>
  </si>
  <si>
    <t>Fase 1: Implementación de la NTS TS 001-1 en un área turística delimitada dentro de tres destinos turísticos de Colombia</t>
  </si>
  <si>
    <t>FNTP-115-2018</t>
  </si>
  <si>
    <t>Diplomado Presencial de Gerencia de Propiedad Vacacional y Tiempo Compartido</t>
  </si>
  <si>
    <t>FNTP-117-2018</t>
  </si>
  <si>
    <t>Agenda académica en el marco del evento" Feria EXPOBAR , Versión 2018. Avances y tendencias del turismo musical en Colombia y el mundo"</t>
  </si>
  <si>
    <t>FNTP-148-2018</t>
  </si>
  <si>
    <t>Encuentro para la conservación y observación de las aves en el departamento de Nariño</t>
  </si>
  <si>
    <t>FNTP-054-2018</t>
  </si>
  <si>
    <t>Elaborar un folleto informativo sobre el registro de parques de diversiones y/o atracciones y dispositivos de entretenimiento familiar</t>
  </si>
  <si>
    <t>FNTP-063-2018</t>
  </si>
  <si>
    <t>Componente Académico en el marco del XVI Congreso Gastronómico de la Ciudad de Popayán</t>
  </si>
  <si>
    <t>FNTP-135-2018</t>
  </si>
  <si>
    <t>Elaboración del plan de Desarrollo Turístico del municipio de Cartago, Valle del Cauca 2019 - 2024</t>
  </si>
  <si>
    <t>FNTP-061-2018</t>
  </si>
  <si>
    <t>Fase 1: Implementación de la NTS TS 001-1 en un área turística delimitada dentro del Municipio de Chinchiná, Caldas</t>
  </si>
  <si>
    <t>FNTP-192-2018</t>
  </si>
  <si>
    <t>Foro Académico para Hoteles Enfocado a las TICS</t>
  </si>
  <si>
    <t>FNTP-085-2018</t>
  </si>
  <si>
    <t>Inventario de las aves de la "Reserva Natural de Aves el hormiguero de Torcoroma" y Vereda Peritama en el Municipio de Ocaña como atractivo turístico.</t>
  </si>
  <si>
    <t>FNTP-066-2018</t>
  </si>
  <si>
    <t>Fortalecimiento del uso turístico de las plazas de mercado del país</t>
  </si>
  <si>
    <t>FNTP-083-2018</t>
  </si>
  <si>
    <t>Jornada de capacitación y coaching con los líderes de las iniciativas seleccionadas del Programa Impulso al Turismo Comunitario, a fin de conformar la Red Nacional de Turismo Comunitario.</t>
  </si>
  <si>
    <t>FNTP-088-2018</t>
  </si>
  <si>
    <t>PLAN DE DESARROLLO TURÍSTICO DEL MUNICIPIO DE NEIVA 2019 - 2029</t>
  </si>
  <si>
    <t>FNTP-086-2018</t>
  </si>
  <si>
    <t>Capacitación práctica en estrategias de ventas, precios y canales de comercialización para los prestadores de servicios turísticos de destinos emergentes de los 12 corredores turísticos de colombia</t>
  </si>
  <si>
    <t>FNTP-084-2018</t>
  </si>
  <si>
    <t>Coaching en liderazgo y competencias sociales dirigido a lideres comunitarios que harán parte de la Red de Turismo Comunitario en Colombia</t>
  </si>
  <si>
    <t>FNTP-103-2018</t>
  </si>
  <si>
    <t>Apoyo al VIII Congreso Latinoamericano de Ciudades Turísticas</t>
  </si>
  <si>
    <t>FNTP-102-2018</t>
  </si>
  <si>
    <t>Agenda académica en el marco del Día Mundial del Turismo "Turismo y Transformación Digital"</t>
  </si>
  <si>
    <t>FNTP-069-2018</t>
  </si>
  <si>
    <t>Plan estratégico de Innovación y Desarrollo Tecnológico para el Impulso de la Competitividad y Productividad del Sector Hotelero</t>
  </si>
  <si>
    <t>FNTP-160-2018</t>
  </si>
  <si>
    <t>Fortalecimiento del bilinguismo del personal vinculado al turismo fase 2</t>
  </si>
  <si>
    <t>N° Dias</t>
  </si>
  <si>
    <t>Mejoramiento de la competitividad turística</t>
  </si>
  <si>
    <t>Calidad turística</t>
  </si>
  <si>
    <t>Formación, capacitación y sensibilización turística</t>
  </si>
  <si>
    <t>Planificación turística</t>
  </si>
  <si>
    <t>Estudios e implementación de estudios para el desarrollo competitivo del sector</t>
  </si>
  <si>
    <t>Formación, capacitación y sensibilización turística - 2018</t>
  </si>
  <si>
    <t>Calidad turística - 2018</t>
  </si>
  <si>
    <t>Seguridad turística</t>
  </si>
  <si>
    <t>Innovación y desarrollo tecnológico</t>
  </si>
  <si>
    <t>INFORME DE PROYECTOS EVALUADOS</t>
  </si>
  <si>
    <t>Fecha Aprobación Comité</t>
  </si>
  <si>
    <t xml:space="preserve">Causa de No Aprobacion </t>
  </si>
  <si>
    <t>El proyecto fue devuelto al proponente</t>
  </si>
  <si>
    <t>El proyecto fue retirado por el proponente</t>
  </si>
  <si>
    <t xml:space="preserve">El proyecto fue no viable por Comité Interno </t>
  </si>
  <si>
    <t>El proyecto fue devuelto por considerarse no previable</t>
  </si>
  <si>
    <t>El proyecto fue no viable tecnicamente</t>
  </si>
  <si>
    <t>No se realizó Comité Interno la segunda semana de octubre por lo tanto fue necesario esperar hasta el Comité Interno del 17 de octubre de 2018</t>
  </si>
  <si>
    <t xml:space="preserve">El proyecto no fue incluido en el Comité Directivo Virtual del 27 al 29 de agosto </t>
  </si>
  <si>
    <t>En el análisis indicar la causa por la cual no fue aprobado en el Comité Directivo el proyecto viable.</t>
  </si>
  <si>
    <t>Informe de proyectos aprobados y evaluados</t>
  </si>
  <si>
    <t>(Número de Proyectos aprobados / Número de Proyectos  evaluados Fontur)*100</t>
  </si>
  <si>
    <t xml:space="preserve">Medir porcentualmente la cantidad de proyectos aprobados fente a los proyectos evaluados
</t>
  </si>
  <si>
    <t>Porcentaje de proyectos aprobados por el Comité Directivo del Fontur</t>
  </si>
  <si>
    <t>FICHA TECNICA DE INDICADOR DEL PORCENTAJE DE PROYECTOS APROBADOS POR
 EL COMITÉ DIRECTIVO DEL FONTUR</t>
  </si>
  <si>
    <t>Porcentaje de proyectos aprobados</t>
  </si>
  <si>
    <t xml:space="preserve">No se realizó Comité Directivo antes de esta fecha por lo que afecto los tiempos. </t>
  </si>
  <si>
    <t>El proyecto fue presentado a Comité Directivo el 18/09/2018 quedando aplazado sujeto a ajustes y presentado nuevamente en el Comité Directivo del 5/10/2018</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</si>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</sst>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4" formatCode="_-&quot;$&quot;* #,##0.00_-;\-&quot;$&quot;* #,##0.00_-;_-&quot;$&quot;* &quot;-&quot;??_-;_-@_-"/>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8"/>
      <name val="Calibri"/>
      <family val="2"/>
      <scheme val="minor"/>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b/>
      <sz val="10"/>
      <color theme="0"/>
      <name val="Arial"/>
      <family val="2"/>
    </font>
    <font>
      <sz val="10"/>
      <color rgb="FFFF000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6"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166"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24" fillId="0" borderId="0"/>
    <xf numFmtId="44" fontId="3" fillId="0" borderId="0" applyFont="0" applyFill="0" applyBorder="0" applyAlignment="0" applyProtection="0"/>
    <xf numFmtId="41" fontId="25" fillId="0" borderId="0" applyFont="0" applyFill="0" applyBorder="0" applyAlignment="0" applyProtection="0"/>
    <xf numFmtId="0" fontId="2" fillId="0" borderId="0"/>
    <xf numFmtId="0" fontId="1" fillId="0" borderId="0"/>
    <xf numFmtId="9" fontId="25" fillId="0" borderId="0" applyFont="0" applyFill="0" applyBorder="0" applyAlignment="0" applyProtection="0"/>
  </cellStyleXfs>
  <cellXfs count="175">
    <xf numFmtId="0" fontId="0" fillId="0" borderId="0" xfId="0"/>
    <xf numFmtId="0" fontId="19" fillId="0" borderId="0" xfId="4" applyFont="1"/>
    <xf numFmtId="0" fontId="19" fillId="0" borderId="0" xfId="4" applyFont="1" applyProtection="1">
      <protection hidden="1"/>
    </xf>
    <xf numFmtId="0" fontId="19" fillId="0" borderId="0" xfId="4" applyFont="1" applyAlignment="1"/>
    <xf numFmtId="0" fontId="19" fillId="0" borderId="0" xfId="4" applyFont="1" applyAlignment="1" applyProtection="1">
      <protection hidden="1"/>
    </xf>
    <xf numFmtId="0" fontId="16" fillId="0" borderId="2" xfId="4" applyFont="1" applyBorder="1" applyAlignment="1" applyProtection="1">
      <protection locked="0"/>
    </xf>
    <xf numFmtId="0" fontId="16" fillId="0" borderId="3" xfId="4" applyFont="1" applyBorder="1" applyAlignment="1" applyProtection="1">
      <protection locked="0"/>
    </xf>
    <xf numFmtId="0" fontId="16" fillId="0" borderId="9" xfId="4" applyFont="1" applyBorder="1" applyAlignment="1" applyProtection="1">
      <protection locked="0"/>
    </xf>
    <xf numFmtId="0" fontId="16" fillId="0" borderId="0" xfId="4" applyFont="1" applyBorder="1" applyAlignment="1" applyProtection="1">
      <protection locked="0"/>
    </xf>
    <xf numFmtId="0" fontId="19" fillId="0" borderId="0" xfId="4" applyFont="1" applyProtection="1">
      <protection locked="0"/>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9" fillId="2" borderId="0" xfId="4" applyFont="1" applyFill="1"/>
    <xf numFmtId="0" fontId="19" fillId="2" borderId="0" xfId="4" applyFont="1" applyFill="1" applyProtection="1">
      <protection hidden="1"/>
    </xf>
    <xf numFmtId="0" fontId="19" fillId="2" borderId="0" xfId="4" applyFont="1" applyFill="1" applyAlignment="1" applyProtection="1">
      <protection hidden="1"/>
    </xf>
    <xf numFmtId="0" fontId="19" fillId="2" borderId="0" xfId="4" applyFont="1" applyFill="1" applyAlignment="1"/>
    <xf numFmtId="0" fontId="19" fillId="2" borderId="0" xfId="4" applyFont="1" applyFill="1" applyBorder="1" applyProtection="1">
      <protection locked="0"/>
    </xf>
    <xf numFmtId="0" fontId="21" fillId="2" borderId="0" xfId="4" applyFont="1" applyFill="1" applyBorder="1" applyProtection="1">
      <protection locked="0"/>
    </xf>
    <xf numFmtId="0" fontId="5" fillId="2" borderId="0" xfId="4" applyFont="1" applyFill="1" applyBorder="1" applyAlignment="1" applyProtection="1">
      <alignment horizontal="center"/>
      <protection locked="0"/>
    </xf>
    <xf numFmtId="165" fontId="5" fillId="2" borderId="0" xfId="7" applyFont="1" applyFill="1" applyBorder="1" applyAlignment="1" applyProtection="1">
      <alignment horizontal="left"/>
      <protection locked="0"/>
    </xf>
    <xf numFmtId="9" fontId="5" fillId="2" borderId="0" xfId="8" applyFont="1" applyFill="1" applyBorder="1" applyAlignment="1" applyProtection="1">
      <alignment horizontal="left"/>
      <protection locked="0"/>
    </xf>
    <xf numFmtId="169" fontId="19" fillId="2" borderId="0" xfId="7" applyNumberFormat="1" applyFont="1" applyFill="1" applyProtection="1">
      <protection hidden="1"/>
    </xf>
    <xf numFmtId="168" fontId="5" fillId="2" borderId="0" xfId="6" applyNumberFormat="1" applyFont="1" applyFill="1" applyBorder="1" applyAlignment="1" applyProtection="1">
      <alignment horizontal="center"/>
      <protection locked="0"/>
    </xf>
    <xf numFmtId="9" fontId="5" fillId="2" borderId="0" xfId="8" applyFont="1" applyFill="1" applyBorder="1" applyAlignment="1" applyProtection="1">
      <alignment horizontal="left"/>
    </xf>
    <xf numFmtId="167" fontId="20" fillId="2" borderId="0" xfId="6" applyNumberFormat="1" applyFont="1" applyFill="1" applyBorder="1" applyAlignment="1" applyProtection="1">
      <alignment horizontal="center"/>
      <protection locked="0"/>
    </xf>
    <xf numFmtId="0" fontId="5" fillId="2" borderId="5" xfId="4" applyFont="1" applyFill="1" applyBorder="1" applyAlignment="1" applyProtection="1">
      <alignment horizontal="left"/>
      <protection locked="0"/>
    </xf>
    <xf numFmtId="0" fontId="5" fillId="2" borderId="6" xfId="4" applyFont="1" applyFill="1" applyBorder="1" applyAlignment="1" applyProtection="1">
      <alignment horizontal="left"/>
      <protection locked="0"/>
    </xf>
    <xf numFmtId="0" fontId="16" fillId="2" borderId="0" xfId="4" applyFont="1" applyFill="1" applyAlignment="1">
      <alignment horizontal="center" vertical="center" wrapText="1"/>
    </xf>
    <xf numFmtId="0" fontId="16" fillId="2" borderId="0" xfId="4" applyFont="1" applyFill="1" applyAlignment="1" applyProtection="1">
      <alignment horizontal="center" vertical="center" wrapText="1"/>
      <protection hidden="1"/>
    </xf>
    <xf numFmtId="0" fontId="15" fillId="0" borderId="4" xfId="4" applyFont="1" applyBorder="1" applyAlignment="1" applyProtection="1">
      <protection locked="0"/>
    </xf>
    <xf numFmtId="0" fontId="15" fillId="2" borderId="7" xfId="4" applyFont="1" applyFill="1" applyBorder="1" applyAlignment="1" applyProtection="1">
      <alignment horizontal="left" vertical="top"/>
      <protection locked="0"/>
    </xf>
    <xf numFmtId="0" fontId="15" fillId="0" borderId="10" xfId="4" applyFont="1" applyBorder="1" applyAlignment="1" applyProtection="1">
      <alignment vertical="center"/>
      <protection locked="0"/>
    </xf>
    <xf numFmtId="0" fontId="5" fillId="2" borderId="0" xfId="6" applyNumberFormat="1" applyFont="1" applyFill="1" applyBorder="1" applyAlignment="1" applyProtection="1">
      <alignment horizontal="center"/>
      <protection locked="0"/>
    </xf>
    <xf numFmtId="0" fontId="5" fillId="2" borderId="1" xfId="4" applyFont="1" applyFill="1" applyBorder="1" applyAlignment="1" applyProtection="1">
      <alignment horizontal="left" vertical="justify"/>
      <protection locked="0"/>
    </xf>
    <xf numFmtId="1" fontId="5" fillId="2" borderId="1" xfId="6" applyNumberFormat="1" applyFont="1" applyFill="1" applyBorder="1" applyAlignment="1" applyProtection="1">
      <alignment horizontal="center"/>
      <protection locked="0"/>
    </xf>
    <xf numFmtId="1" fontId="20" fillId="2" borderId="1" xfId="6" applyNumberFormat="1" applyFont="1" applyFill="1" applyBorder="1" applyAlignment="1" applyProtection="1">
      <alignment horizontal="center"/>
      <protection locked="0"/>
    </xf>
    <xf numFmtId="0" fontId="8" fillId="2" borderId="1" xfId="4" applyFont="1" applyFill="1" applyBorder="1" applyAlignment="1" applyProtection="1">
      <alignment horizontal="center" vertical="center"/>
      <protection locked="0"/>
    </xf>
    <xf numFmtId="0" fontId="8" fillId="2" borderId="1" xfId="4" applyFont="1" applyFill="1" applyBorder="1" applyAlignment="1" applyProtection="1">
      <alignment horizontal="center" vertical="top" wrapText="1"/>
      <protection locked="0"/>
    </xf>
    <xf numFmtId="0" fontId="5" fillId="2" borderId="1" xfId="4" applyFont="1" applyFill="1" applyBorder="1" applyAlignment="1" applyProtection="1">
      <alignment horizontal="center" vertical="top" wrapText="1"/>
      <protection locked="0"/>
    </xf>
    <xf numFmtId="0" fontId="17" fillId="7" borderId="13" xfId="4" applyFont="1" applyFill="1" applyBorder="1" applyAlignment="1">
      <alignment vertical="center" wrapText="1"/>
    </xf>
    <xf numFmtId="0" fontId="17" fillId="7" borderId="13" xfId="4" applyFont="1" applyFill="1" applyBorder="1" applyAlignment="1" applyProtection="1">
      <alignment horizontal="center" vertical="center" wrapText="1"/>
      <protection locked="0"/>
    </xf>
    <xf numFmtId="0" fontId="20" fillId="6" borderId="14" xfId="4" applyFont="1" applyFill="1" applyBorder="1" applyAlignment="1" applyProtection="1">
      <alignment horizontal="left" vertical="center" wrapText="1"/>
      <protection locked="0"/>
    </xf>
    <xf numFmtId="0" fontId="17" fillId="7" borderId="16" xfId="4" applyFont="1" applyFill="1" applyBorder="1" applyAlignment="1" applyProtection="1">
      <alignment horizontal="center" vertical="center" wrapText="1"/>
      <protection locked="0"/>
    </xf>
    <xf numFmtId="0" fontId="8" fillId="7" borderId="17" xfId="4" applyFont="1" applyFill="1" applyBorder="1" applyAlignment="1" applyProtection="1">
      <alignment horizontal="center" vertical="center"/>
      <protection locked="0"/>
    </xf>
    <xf numFmtId="0" fontId="5" fillId="0" borderId="9" xfId="4" applyFont="1" applyBorder="1" applyAlignment="1" applyProtection="1">
      <alignment vertical="center" wrapText="1"/>
    </xf>
    <xf numFmtId="0" fontId="5" fillId="3" borderId="9" xfId="4" applyFont="1" applyFill="1" applyBorder="1" applyAlignment="1" applyProtection="1">
      <alignment vertical="center"/>
    </xf>
    <xf numFmtId="0" fontId="5" fillId="4" borderId="9" xfId="4" applyFont="1" applyFill="1" applyBorder="1" applyAlignment="1" applyProtection="1">
      <alignment vertical="center"/>
    </xf>
    <xf numFmtId="0" fontId="5" fillId="5" borderId="9" xfId="4" applyFont="1" applyFill="1" applyBorder="1" applyAlignment="1" applyProtection="1">
      <alignment vertical="center"/>
    </xf>
    <xf numFmtId="0" fontId="5" fillId="0" borderId="5" xfId="4" applyFont="1" applyBorder="1" applyAlignment="1" applyProtection="1">
      <alignment vertical="center"/>
    </xf>
    <xf numFmtId="0" fontId="19" fillId="2" borderId="2" xfId="4" applyFont="1" applyFill="1" applyBorder="1" applyProtection="1">
      <protection locked="0"/>
    </xf>
    <xf numFmtId="0" fontId="19" fillId="2" borderId="3" xfId="4" applyFont="1" applyFill="1" applyBorder="1" applyProtection="1">
      <protection locked="0"/>
    </xf>
    <xf numFmtId="0" fontId="19" fillId="2" borderId="4" xfId="4" applyFont="1" applyFill="1" applyBorder="1" applyProtection="1">
      <protection locked="0"/>
    </xf>
    <xf numFmtId="0" fontId="19" fillId="2" borderId="9" xfId="4" applyFont="1" applyFill="1" applyBorder="1" applyProtection="1">
      <protection locked="0"/>
    </xf>
    <xf numFmtId="0" fontId="19" fillId="2" borderId="10" xfId="4" applyFont="1" applyFill="1" applyBorder="1" applyProtection="1">
      <protection locked="0"/>
    </xf>
    <xf numFmtId="0" fontId="5" fillId="2" borderId="9" xfId="4" applyFont="1" applyFill="1" applyBorder="1" applyAlignment="1" applyProtection="1">
      <alignment horizontal="left" vertical="justify"/>
      <protection locked="0"/>
    </xf>
    <xf numFmtId="9" fontId="5" fillId="2" borderId="10" xfId="8" applyFont="1" applyFill="1" applyBorder="1" applyAlignment="1" applyProtection="1">
      <alignment horizontal="left"/>
      <protection locked="0"/>
    </xf>
    <xf numFmtId="0" fontId="5" fillId="2" borderId="5" xfId="4" applyFont="1" applyFill="1" applyBorder="1" applyAlignment="1" applyProtection="1">
      <alignment horizontal="center" vertical="justify"/>
      <protection locked="0"/>
    </xf>
    <xf numFmtId="0" fontId="19" fillId="2" borderId="6" xfId="4" applyFont="1" applyFill="1" applyBorder="1" applyProtection="1">
      <protection locked="0"/>
    </xf>
    <xf numFmtId="0" fontId="19" fillId="2" borderId="7" xfId="4" applyFont="1" applyFill="1" applyBorder="1" applyProtection="1">
      <protection locked="0"/>
    </xf>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8" fillId="2" borderId="5" xfId="0" applyFont="1" applyFill="1" applyBorder="1" applyAlignment="1"/>
    <xf numFmtId="9" fontId="20" fillId="2" borderId="1" xfId="6" applyNumberFormat="1" applyFont="1" applyFill="1" applyBorder="1" applyAlignment="1" applyProtection="1">
      <alignment horizontal="center"/>
      <protection locked="0"/>
    </xf>
    <xf numFmtId="0" fontId="23" fillId="7" borderId="21"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5" fillId="2" borderId="9" xfId="4" applyFont="1" applyFill="1" applyBorder="1" applyAlignment="1" applyProtection="1">
      <alignment horizontal="center" vertical="justify"/>
      <protection locked="0"/>
    </xf>
    <xf numFmtId="49" fontId="0" fillId="0" borderId="24" xfId="0" applyNumberFormat="1" applyBorder="1" applyAlignment="1"/>
    <xf numFmtId="14" fontId="0" fillId="0" borderId="24" xfId="0" applyNumberFormat="1" applyBorder="1" applyAlignment="1">
      <alignment horizontal="right"/>
    </xf>
    <xf numFmtId="41" fontId="0" fillId="0" borderId="24" xfId="12" applyFont="1" applyBorder="1" applyAlignment="1">
      <alignment horizontal="right"/>
    </xf>
    <xf numFmtId="49" fontId="0" fillId="0" borderId="0" xfId="0" applyNumberFormat="1" applyBorder="1" applyAlignment="1"/>
    <xf numFmtId="41" fontId="0" fillId="0" borderId="0" xfId="12" applyFont="1" applyBorder="1" applyAlignment="1">
      <alignment horizontal="right"/>
    </xf>
    <xf numFmtId="0" fontId="0" fillId="2" borderId="0" xfId="0" applyFill="1" applyBorder="1" applyAlignment="1">
      <alignment wrapText="1"/>
    </xf>
    <xf numFmtId="0" fontId="0" fillId="2" borderId="0" xfId="0" applyFill="1" applyBorder="1"/>
    <xf numFmtId="0" fontId="0" fillId="2" borderId="24" xfId="0" applyFill="1" applyBorder="1" applyAlignment="1">
      <alignment wrapText="1"/>
    </xf>
    <xf numFmtId="0" fontId="9" fillId="2" borderId="24" xfId="0" applyFont="1" applyFill="1" applyBorder="1" applyAlignment="1">
      <alignment horizontal="left" vertical="center" wrapText="1"/>
    </xf>
    <xf numFmtId="0" fontId="0" fillId="0" borderId="24" xfId="0" applyNumberFormat="1" applyFill="1" applyBorder="1" applyAlignment="1">
      <alignment horizontal="center" vertical="top" wrapText="1"/>
    </xf>
    <xf numFmtId="0" fontId="0" fillId="8" borderId="24" xfId="0" applyNumberFormat="1" applyFill="1" applyBorder="1" applyAlignment="1">
      <alignment horizontal="center" vertical="top" wrapText="1"/>
    </xf>
    <xf numFmtId="0" fontId="10" fillId="2" borderId="0" xfId="14" applyFont="1" applyFill="1"/>
    <xf numFmtId="0" fontId="10" fillId="2" borderId="0" xfId="14" applyFont="1" applyFill="1" applyAlignment="1">
      <alignment vertical="center"/>
    </xf>
    <xf numFmtId="0" fontId="8" fillId="2" borderId="1" xfId="14" applyFont="1" applyFill="1" applyBorder="1" applyAlignment="1">
      <alignment vertical="center" wrapText="1"/>
    </xf>
    <xf numFmtId="0" fontId="5" fillId="2" borderId="1" xfId="14" applyFont="1" applyFill="1" applyBorder="1" applyAlignment="1">
      <alignment horizontal="left" vertical="center" wrapText="1"/>
    </xf>
    <xf numFmtId="9" fontId="5" fillId="2" borderId="1" xfId="14" applyNumberFormat="1" applyFont="1" applyFill="1" applyBorder="1" applyAlignment="1">
      <alignment horizontal="left" vertical="center" wrapText="1"/>
    </xf>
    <xf numFmtId="0" fontId="5" fillId="2" borderId="1" xfId="14" applyFont="1" applyFill="1" applyBorder="1" applyAlignment="1">
      <alignment horizontal="justify" vertical="top" wrapText="1"/>
    </xf>
    <xf numFmtId="0" fontId="5" fillId="2" borderId="0" xfId="14" applyFont="1" applyFill="1" applyAlignment="1">
      <alignment vertical="center"/>
    </xf>
    <xf numFmtId="0" fontId="10" fillId="2" borderId="0" xfId="14" applyFont="1" applyFill="1" applyBorder="1"/>
    <xf numFmtId="0" fontId="15" fillId="2" borderId="7" xfId="14" applyFont="1" applyFill="1" applyBorder="1" applyAlignment="1">
      <alignment horizontal="left" vertical="top" wrapText="1"/>
    </xf>
    <xf numFmtId="0" fontId="16" fillId="2" borderId="5" xfId="14" applyFont="1" applyFill="1" applyBorder="1" applyAlignment="1">
      <alignment horizontal="center" vertical="center" wrapText="1"/>
    </xf>
    <xf numFmtId="0" fontId="5" fillId="2" borderId="0" xfId="14" applyFont="1" applyFill="1"/>
    <xf numFmtId="0" fontId="15" fillId="2" borderId="10" xfId="14" applyFont="1" applyFill="1" applyBorder="1" applyAlignment="1">
      <alignment horizontal="left" vertical="center" wrapText="1"/>
    </xf>
    <xf numFmtId="0" fontId="8" fillId="2" borderId="9" xfId="14" applyFont="1" applyFill="1" applyBorder="1" applyAlignment="1">
      <alignment vertical="center" wrapText="1"/>
    </xf>
    <xf numFmtId="0" fontId="14" fillId="2" borderId="4" xfId="14" applyFont="1" applyFill="1" applyBorder="1" applyAlignment="1">
      <alignment horizontal="left"/>
    </xf>
    <xf numFmtId="0" fontId="10" fillId="2" borderId="2" xfId="14" applyFont="1" applyFill="1" applyBorder="1"/>
    <xf numFmtId="9" fontId="20" fillId="2" borderId="1" xfId="6" applyNumberFormat="1" applyFont="1" applyFill="1" applyBorder="1" applyAlignment="1" applyProtection="1">
      <alignment horizontal="center" vertical="center"/>
      <protection locked="0"/>
    </xf>
    <xf numFmtId="49" fontId="0" fillId="0" borderId="24" xfId="0" applyNumberFormat="1" applyBorder="1" applyAlignment="1">
      <alignment vertical="top"/>
    </xf>
    <xf numFmtId="14" fontId="0" fillId="0" borderId="24" xfId="0" applyNumberFormat="1" applyBorder="1" applyAlignment="1">
      <alignment horizontal="right" vertical="top"/>
    </xf>
    <xf numFmtId="41" fontId="0" fillId="0" borderId="24" xfId="12" applyFont="1" applyBorder="1" applyAlignment="1">
      <alignment horizontal="right" vertical="top"/>
    </xf>
    <xf numFmtId="49" fontId="0" fillId="0" borderId="24" xfId="0" applyNumberFormat="1" applyBorder="1" applyAlignment="1">
      <alignment vertical="top" wrapText="1"/>
    </xf>
    <xf numFmtId="14" fontId="0" fillId="0" borderId="24" xfId="0" applyNumberFormat="1" applyBorder="1" applyAlignment="1">
      <alignment horizontal="right" vertical="top" wrapText="1"/>
    </xf>
    <xf numFmtId="41" fontId="0" fillId="0" borderId="24" xfId="12" applyFont="1" applyBorder="1" applyAlignment="1">
      <alignment horizontal="right" vertical="top" wrapText="1"/>
    </xf>
    <xf numFmtId="0" fontId="0" fillId="2" borderId="24" xfId="0" applyFill="1" applyBorder="1" applyAlignment="1">
      <alignment vertical="top" wrapText="1"/>
    </xf>
    <xf numFmtId="0" fontId="5" fillId="2" borderId="0" xfId="0" applyFont="1" applyFill="1"/>
    <xf numFmtId="9" fontId="5" fillId="2" borderId="0" xfId="15" applyFont="1" applyFill="1"/>
    <xf numFmtId="0" fontId="5" fillId="2" borderId="24" xfId="0" applyFont="1" applyFill="1" applyBorder="1" applyAlignment="1">
      <alignment wrapText="1"/>
    </xf>
    <xf numFmtId="49" fontId="27" fillId="0" borderId="24" xfId="0" applyNumberFormat="1" applyFont="1" applyBorder="1" applyAlignment="1"/>
    <xf numFmtId="14" fontId="27" fillId="0" borderId="24" xfId="0" applyNumberFormat="1" applyFont="1" applyBorder="1" applyAlignment="1">
      <alignment horizontal="right"/>
    </xf>
    <xf numFmtId="0" fontId="27" fillId="0" borderId="24" xfId="0" applyNumberFormat="1" applyFont="1" applyFill="1" applyBorder="1" applyAlignment="1">
      <alignment horizontal="center" vertical="top" wrapText="1"/>
    </xf>
    <xf numFmtId="41" fontId="27" fillId="0" borderId="24" xfId="12" applyFont="1" applyBorder="1" applyAlignment="1">
      <alignment horizontal="right"/>
    </xf>
    <xf numFmtId="0" fontId="27" fillId="2" borderId="24" xfId="0" applyFont="1" applyFill="1" applyBorder="1" applyAlignment="1">
      <alignment wrapText="1"/>
    </xf>
    <xf numFmtId="0" fontId="27" fillId="2" borderId="0" xfId="0" applyFont="1" applyFill="1"/>
    <xf numFmtId="49" fontId="5" fillId="0" borderId="24" xfId="0" applyNumberFormat="1" applyFont="1" applyBorder="1" applyAlignment="1"/>
    <xf numFmtId="14" fontId="5" fillId="0" borderId="24" xfId="0" applyNumberFormat="1" applyFont="1" applyBorder="1" applyAlignment="1">
      <alignment horizontal="right"/>
    </xf>
    <xf numFmtId="0" fontId="5" fillId="0" borderId="24" xfId="0" applyNumberFormat="1" applyFont="1" applyFill="1" applyBorder="1" applyAlignment="1">
      <alignment horizontal="center" vertical="top" wrapText="1"/>
    </xf>
    <xf numFmtId="41" fontId="5" fillId="0" borderId="24" xfId="12" applyFont="1" applyBorder="1" applyAlignment="1">
      <alignment horizontal="right"/>
    </xf>
    <xf numFmtId="49" fontId="27" fillId="2" borderId="24" xfId="0" applyNumberFormat="1" applyFont="1" applyFill="1" applyBorder="1" applyAlignment="1"/>
    <xf numFmtId="14" fontId="27" fillId="2" borderId="24" xfId="0" applyNumberFormat="1" applyFont="1" applyFill="1" applyBorder="1" applyAlignment="1">
      <alignment horizontal="right"/>
    </xf>
    <xf numFmtId="0" fontId="27" fillId="2" borderId="24" xfId="0" applyNumberFormat="1" applyFont="1" applyFill="1" applyBorder="1" applyAlignment="1">
      <alignment horizontal="center" vertical="top" wrapText="1"/>
    </xf>
    <xf numFmtId="41" fontId="27" fillId="2" borderId="24" xfId="12" applyFont="1" applyFill="1" applyBorder="1" applyAlignment="1">
      <alignment horizontal="right"/>
    </xf>
    <xf numFmtId="9" fontId="28" fillId="9" borderId="1" xfId="6" applyNumberFormat="1" applyFont="1" applyFill="1" applyBorder="1" applyAlignment="1" applyProtection="1">
      <alignment horizontal="center"/>
      <protection locked="0"/>
    </xf>
    <xf numFmtId="0" fontId="13" fillId="2" borderId="3" xfId="14" applyFont="1" applyFill="1" applyBorder="1" applyAlignment="1">
      <alignment horizontal="center" vertical="center" wrapText="1"/>
    </xf>
    <xf numFmtId="0" fontId="13" fillId="2" borderId="3" xfId="14" applyFont="1" applyFill="1" applyBorder="1" applyAlignment="1">
      <alignment horizontal="center" vertical="center"/>
    </xf>
    <xf numFmtId="0" fontId="13" fillId="2" borderId="0" xfId="14" applyFont="1" applyFill="1" applyBorder="1" applyAlignment="1">
      <alignment horizontal="center" vertical="center"/>
    </xf>
    <xf numFmtId="0" fontId="13" fillId="2" borderId="6" xfId="14" applyFont="1" applyFill="1" applyBorder="1" applyAlignment="1">
      <alignment horizontal="center" vertical="center"/>
    </xf>
    <xf numFmtId="0" fontId="5" fillId="2" borderId="1" xfId="14" applyFont="1" applyFill="1" applyBorder="1" applyAlignment="1">
      <alignment horizontal="justify" vertical="center" wrapText="1"/>
    </xf>
    <xf numFmtId="0" fontId="17" fillId="7" borderId="1"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7" xfId="0" applyFont="1" applyFill="1" applyBorder="1" applyAlignment="1">
      <alignment horizontal="justify" vertical="center" wrapText="1"/>
    </xf>
    <xf numFmtId="0" fontId="17" fillId="7" borderId="8" xfId="0" applyFont="1" applyFill="1" applyBorder="1" applyAlignment="1">
      <alignment horizontal="justify" vertical="center" wrapText="1"/>
    </xf>
    <xf numFmtId="0" fontId="5" fillId="2" borderId="1" xfId="14" applyFont="1" applyFill="1" applyBorder="1" applyAlignment="1">
      <alignment horizontal="left" vertical="center" wrapText="1"/>
    </xf>
    <xf numFmtId="0" fontId="8" fillId="2" borderId="1" xfId="14" applyFont="1" applyFill="1" applyBorder="1" applyAlignment="1">
      <alignment horizontal="left" vertical="center" wrapText="1"/>
    </xf>
    <xf numFmtId="0" fontId="17" fillId="7" borderId="1" xfId="14" applyFont="1" applyFill="1" applyBorder="1" applyAlignment="1">
      <alignment horizontal="center" vertical="center" wrapText="1"/>
    </xf>
    <xf numFmtId="0" fontId="5" fillId="0" borderId="0" xfId="4" applyFont="1" applyBorder="1" applyAlignment="1" applyProtection="1">
      <alignment vertical="center" wrapText="1"/>
    </xf>
    <xf numFmtId="0" fontId="5" fillId="0" borderId="10" xfId="4" applyFont="1" applyBorder="1" applyAlignment="1" applyProtection="1">
      <alignment vertical="center" wrapText="1"/>
    </xf>
    <xf numFmtId="0" fontId="5" fillId="0" borderId="6" xfId="4" applyFont="1" applyBorder="1" applyAlignment="1" applyProtection="1">
      <alignment vertical="center" wrapText="1"/>
    </xf>
    <xf numFmtId="0" fontId="5" fillId="0" borderId="7" xfId="4" applyFont="1" applyBorder="1" applyAlignment="1" applyProtection="1">
      <alignment vertical="center" wrapText="1"/>
    </xf>
    <xf numFmtId="0" fontId="5" fillId="2" borderId="9" xfId="4" applyFont="1" applyFill="1" applyBorder="1" applyAlignment="1" applyProtection="1">
      <alignment horizontal="center" vertical="justify"/>
      <protection locked="0"/>
    </xf>
    <xf numFmtId="0" fontId="5" fillId="2" borderId="0" xfId="4" applyFont="1" applyFill="1" applyBorder="1" applyAlignment="1" applyProtection="1">
      <alignment horizontal="center" vertical="justify"/>
      <protection locked="0"/>
    </xf>
    <xf numFmtId="0" fontId="12" fillId="7" borderId="18" xfId="4" applyFont="1" applyFill="1" applyBorder="1" applyAlignment="1" applyProtection="1">
      <alignment horizontal="center"/>
      <protection locked="0"/>
    </xf>
    <xf numFmtId="0" fontId="12" fillId="7" borderId="19" xfId="4" applyFont="1" applyFill="1" applyBorder="1" applyAlignment="1" applyProtection="1">
      <alignment horizontal="center"/>
      <protection locked="0"/>
    </xf>
    <xf numFmtId="0" fontId="12" fillId="7" borderId="20" xfId="4" applyFont="1" applyFill="1" applyBorder="1" applyAlignment="1" applyProtection="1">
      <alignment horizontal="center"/>
      <protection locked="0"/>
    </xf>
    <xf numFmtId="0" fontId="22" fillId="2" borderId="2" xfId="4" applyFont="1" applyFill="1" applyBorder="1" applyAlignment="1" applyProtection="1">
      <alignment vertical="top" wrapText="1"/>
      <protection locked="0"/>
    </xf>
    <xf numFmtId="0" fontId="22" fillId="2" borderId="3" xfId="4" applyFont="1" applyFill="1" applyBorder="1" applyAlignment="1" applyProtection="1">
      <alignment vertical="top" wrapText="1"/>
      <protection locked="0"/>
    </xf>
    <xf numFmtId="0" fontId="22" fillId="2" borderId="4" xfId="4" applyFont="1" applyFill="1" applyBorder="1" applyAlignment="1" applyProtection="1">
      <alignment vertical="top" wrapText="1"/>
      <protection locked="0"/>
    </xf>
    <xf numFmtId="0" fontId="20" fillId="2" borderId="9" xfId="4" applyFont="1" applyFill="1" applyBorder="1" applyAlignment="1">
      <alignment vertical="top" wrapText="1"/>
    </xf>
    <xf numFmtId="0" fontId="20" fillId="2" borderId="0" xfId="4" applyFont="1" applyFill="1" applyBorder="1" applyAlignment="1">
      <alignment vertical="top" wrapText="1"/>
    </xf>
    <xf numFmtId="0" fontId="20" fillId="2" borderId="10" xfId="4" applyFont="1" applyFill="1" applyBorder="1" applyAlignment="1">
      <alignment vertical="top" wrapText="1"/>
    </xf>
    <xf numFmtId="0" fontId="8" fillId="6" borderId="18" xfId="4" applyFont="1" applyFill="1" applyBorder="1" applyAlignment="1" applyProtection="1">
      <alignment horizontal="left" vertical="top" wrapText="1"/>
      <protection locked="0"/>
    </xf>
    <xf numFmtId="0" fontId="8" fillId="6" borderId="19" xfId="4" applyFont="1" applyFill="1" applyBorder="1" applyAlignment="1" applyProtection="1">
      <alignment horizontal="left" vertical="top" wrapText="1"/>
      <protection locked="0"/>
    </xf>
    <xf numFmtId="0" fontId="8" fillId="6" borderId="20" xfId="4" applyFont="1" applyFill="1" applyBorder="1" applyAlignment="1" applyProtection="1">
      <alignment horizontal="left" vertical="top" wrapText="1"/>
      <protection locked="0"/>
    </xf>
    <xf numFmtId="0" fontId="19" fillId="2" borderId="9" xfId="4" applyFont="1" applyFill="1" applyBorder="1" applyAlignment="1" applyProtection="1">
      <alignment horizontal="right"/>
      <protection locked="0"/>
    </xf>
    <xf numFmtId="0" fontId="19" fillId="2" borderId="0" xfId="4" applyFont="1" applyFill="1" applyBorder="1" applyAlignment="1" applyProtection="1">
      <alignment horizontal="right"/>
      <protection locked="0"/>
    </xf>
    <xf numFmtId="0" fontId="8" fillId="0" borderId="0" xfId="4" applyFont="1" applyAlignment="1" applyProtection="1">
      <alignment horizontal="center"/>
      <protection locked="0"/>
    </xf>
    <xf numFmtId="0" fontId="16" fillId="0" borderId="0" xfId="4" applyFont="1" applyAlignment="1" applyProtection="1">
      <alignment horizontal="center"/>
      <protection locked="0"/>
    </xf>
    <xf numFmtId="0" fontId="11" fillId="0" borderId="3"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protection locked="0"/>
    </xf>
    <xf numFmtId="0" fontId="11" fillId="0" borderId="0"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17" fillId="7" borderId="12" xfId="4" applyFont="1" applyFill="1" applyBorder="1" applyAlignment="1">
      <alignment horizontal="left" vertical="center" wrapText="1"/>
    </xf>
    <xf numFmtId="0" fontId="17" fillId="7" borderId="13" xfId="4" applyFont="1" applyFill="1" applyBorder="1" applyAlignment="1">
      <alignment horizontal="left" vertical="center" wrapText="1"/>
    </xf>
    <xf numFmtId="0" fontId="17" fillId="7" borderId="13" xfId="4" applyFont="1" applyFill="1" applyBorder="1" applyAlignment="1" applyProtection="1">
      <alignment horizontal="center" vertical="center"/>
      <protection locked="0"/>
    </xf>
    <xf numFmtId="0" fontId="17" fillId="7" borderId="15" xfId="4" applyFont="1" applyFill="1" applyBorder="1" applyAlignment="1">
      <alignment horizontal="left" vertical="center" wrapText="1"/>
    </xf>
    <xf numFmtId="0" fontId="17" fillId="7" borderId="16" xfId="4" applyFont="1" applyFill="1" applyBorder="1" applyAlignment="1">
      <alignment horizontal="left" vertical="center" wrapText="1"/>
    </xf>
    <xf numFmtId="0" fontId="17" fillId="7" borderId="16" xfId="4" applyFont="1" applyFill="1" applyBorder="1" applyAlignment="1" applyProtection="1">
      <alignment horizontal="center" vertical="center"/>
      <protection locked="0"/>
    </xf>
    <xf numFmtId="0" fontId="5" fillId="2" borderId="1" xfId="4" applyFont="1" applyFill="1" applyBorder="1" applyAlignment="1" applyProtection="1">
      <alignment horizontal="center" vertical="center" wrapText="1"/>
      <protection locked="0"/>
    </xf>
    <xf numFmtId="9" fontId="5" fillId="2" borderId="1" xfId="4" applyNumberFormat="1" applyFont="1" applyFill="1" applyBorder="1" applyAlignment="1" applyProtection="1">
      <alignment horizontal="center" vertical="center" wrapText="1"/>
      <protection locked="0"/>
    </xf>
    <xf numFmtId="9" fontId="26" fillId="9" borderId="1" xfId="15" applyNumberFormat="1" applyFont="1" applyFill="1" applyBorder="1" applyAlignment="1" applyProtection="1">
      <alignment horizontal="center" vertical="center" wrapText="1"/>
      <protection locked="0"/>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2" borderId="4" xfId="0" applyFont="1" applyFill="1" applyBorder="1" applyAlignment="1">
      <alignment horizontal="center" wrapText="1"/>
    </xf>
    <xf numFmtId="0" fontId="15" fillId="2" borderId="10" xfId="0" applyFont="1" applyFill="1" applyBorder="1" applyAlignment="1">
      <alignment horizontal="center" wrapText="1"/>
    </xf>
    <xf numFmtId="0" fontId="15" fillId="2" borderId="7" xfId="0" applyFont="1" applyFill="1" applyBorder="1" applyAlignment="1">
      <alignment horizontal="center" wrapText="1"/>
    </xf>
  </cellXfs>
  <cellStyles count="16">
    <cellStyle name="Euro" xfId="2"/>
    <cellStyle name="Millares [0]" xfId="12" builtinId="6"/>
    <cellStyle name="Millares 2" xfId="1"/>
    <cellStyle name="Millares 3" xfId="7"/>
    <cellStyle name="Millares_Prueba formato indicadores con mensaje automático" xfId="6"/>
    <cellStyle name="Moneda 2" xfId="3"/>
    <cellStyle name="Moneda 4" xfId="11"/>
    <cellStyle name="Normal" xfId="0" builtinId="0"/>
    <cellStyle name="Normal 2" xfId="4"/>
    <cellStyle name="Normal 2 10" xfId="9"/>
    <cellStyle name="Normal 2 10 2" xfId="10"/>
    <cellStyle name="Normal 3" xfId="5"/>
    <cellStyle name="Normal 3 2" xfId="14"/>
    <cellStyle name="Normal 4" xfId="13"/>
    <cellStyle name="Porcentaje" xfId="15" builtinId="5"/>
    <cellStyle name="Porcentual 2" xfId="8"/>
  </cellStyles>
  <dxfs count="22">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1</c:v>
                </c:pt>
                <c:pt idx="5" formatCode="0%">
                  <c:v>1</c:v>
                </c:pt>
                <c:pt idx="6" formatCode="0%">
                  <c:v>1</c:v>
                </c:pt>
                <c:pt idx="7" formatCode="0%">
                  <c:v>0</c:v>
                </c:pt>
                <c:pt idx="8" formatCode="0%">
                  <c:v>0.83333333333333337</c:v>
                </c:pt>
                <c:pt idx="9" formatCode="0%">
                  <c:v>0.9</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5" formatCode="0%">
                  <c:v>0.8</c:v>
                </c:pt>
                <c:pt idx="6" formatCode="0%">
                  <c:v>0.8</c:v>
                </c:pt>
                <c:pt idx="7" formatCode="0%">
                  <c:v>0.8</c:v>
                </c:pt>
                <c:pt idx="8" formatCode="0%">
                  <c:v>0.8</c:v>
                </c:pt>
                <c:pt idx="9" formatCode="0%">
                  <c:v>0.8</c:v>
                </c:pt>
              </c:numCache>
            </c:numRef>
          </c:val>
          <c:smooth val="0"/>
        </c:ser>
        <c:dLbls>
          <c:showLegendKey val="0"/>
          <c:showVal val="0"/>
          <c:showCatName val="0"/>
          <c:showSerName val="0"/>
          <c:showPercent val="0"/>
          <c:showBubbleSize val="0"/>
        </c:dLbls>
        <c:marker val="1"/>
        <c:smooth val="0"/>
        <c:axId val="-497539216"/>
        <c:axId val="-497549008"/>
      </c:lineChart>
      <c:catAx>
        <c:axId val="-49753921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497549008"/>
        <c:crosses val="autoZero"/>
        <c:auto val="1"/>
        <c:lblAlgn val="ctr"/>
        <c:lblOffset val="100"/>
        <c:tickLblSkip val="1"/>
        <c:tickMarkSkip val="1"/>
        <c:noMultiLvlLbl val="0"/>
      </c:catAx>
      <c:valAx>
        <c:axId val="-49754900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49753921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381000</xdr:colOff>
      <xdr:row>1</xdr:row>
      <xdr:rowOff>163285</xdr:rowOff>
    </xdr:from>
    <xdr:ext cx="1519670" cy="464951"/>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0" y="325210"/>
          <a:ext cx="1519670" cy="464951"/>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717096"/>
          <a:ext cx="1522391" cy="4601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969169</xdr:colOff>
      <xdr:row>3</xdr:row>
      <xdr:rowOff>228599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ontenegro/OneDrive%20-%20Fontur%20Colombia/AMONTENEGRO/COMPETITIVIDAD%202018/Subdireccion/MEDICION%20INDICADORES/INDICADORES%20I%20TRIM2018/I-MGP-10%20V00%20%20Ind.%20Proy%20Formulados(01mar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s"/>
      <sheetName val="Hoja1"/>
    </sheetNames>
    <sheetDataSet>
      <sheetData sheetId="0"/>
      <sheetData sheetId="1"/>
      <sheetData sheetId="2"/>
      <sheetData sheetId="3">
        <row r="18">
          <cell r="B18">
            <v>43045</v>
          </cell>
        </row>
        <row r="19">
          <cell r="B19">
            <v>43052</v>
          </cell>
        </row>
        <row r="20">
          <cell r="B20">
            <v>43077</v>
          </cell>
        </row>
        <row r="21">
          <cell r="B21">
            <v>43094</v>
          </cell>
        </row>
        <row r="22">
          <cell r="B22">
            <v>43101</v>
          </cell>
        </row>
        <row r="23">
          <cell r="B23">
            <v>43108</v>
          </cell>
        </row>
        <row r="24">
          <cell r="B24">
            <v>43178</v>
          </cell>
        </row>
        <row r="25">
          <cell r="B25">
            <v>43188</v>
          </cell>
        </row>
        <row r="26">
          <cell r="B26">
            <v>43189</v>
          </cell>
        </row>
        <row r="27">
          <cell r="B27">
            <v>43221</v>
          </cell>
        </row>
        <row r="28">
          <cell r="B28">
            <v>43234</v>
          </cell>
        </row>
        <row r="29">
          <cell r="B29">
            <v>43255</v>
          </cell>
        </row>
        <row r="30">
          <cell r="B30">
            <v>43262</v>
          </cell>
        </row>
        <row r="31">
          <cell r="B31">
            <v>43283</v>
          </cell>
        </row>
        <row r="32">
          <cell r="B32">
            <v>43301</v>
          </cell>
        </row>
        <row r="33">
          <cell r="B33">
            <v>43319</v>
          </cell>
        </row>
        <row r="34">
          <cell r="B34">
            <v>43332</v>
          </cell>
        </row>
        <row r="35">
          <cell r="B35">
            <v>43388</v>
          </cell>
        </row>
        <row r="36">
          <cell r="B36">
            <v>43409</v>
          </cell>
        </row>
        <row r="37">
          <cell r="B37">
            <v>43416</v>
          </cell>
        </row>
        <row r="38">
          <cell r="B38">
            <v>43442</v>
          </cell>
        </row>
        <row r="39">
          <cell r="B39">
            <v>43459</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C12" sqref="C12"/>
    </sheetView>
  </sheetViews>
  <sheetFormatPr baseColWidth="10" defaultColWidth="36.5703125" defaultRowHeight="12.75" x14ac:dyDescent="0.2"/>
  <cols>
    <col min="1" max="1" width="3.5703125" style="81" customWidth="1"/>
    <col min="2" max="2" width="31.85546875" style="81" customWidth="1"/>
    <col min="3" max="3" width="48.140625" style="81" customWidth="1"/>
    <col min="4" max="16384" width="36.5703125" style="81"/>
  </cols>
  <sheetData>
    <row r="1" spans="2:5" ht="24" customHeight="1" x14ac:dyDescent="0.2"/>
    <row r="2" spans="2:5" ht="23.25" customHeight="1" x14ac:dyDescent="0.2">
      <c r="B2" s="95"/>
      <c r="C2" s="122" t="s">
        <v>173</v>
      </c>
      <c r="D2" s="123"/>
      <c r="E2" s="94"/>
    </row>
    <row r="3" spans="2:5" s="91" customFormat="1" ht="23.25" customHeight="1" x14ac:dyDescent="0.2">
      <c r="B3" s="93"/>
      <c r="C3" s="124"/>
      <c r="D3" s="124"/>
      <c r="E3" s="92"/>
    </row>
    <row r="4" spans="2:5" s="88" customFormat="1" ht="23.25" customHeight="1" x14ac:dyDescent="0.2">
      <c r="B4" s="90"/>
      <c r="C4" s="125"/>
      <c r="D4" s="125"/>
      <c r="E4" s="89"/>
    </row>
    <row r="5" spans="2:5" s="87" customFormat="1" ht="70.5" customHeight="1" x14ac:dyDescent="0.2">
      <c r="B5" s="127" t="s">
        <v>65</v>
      </c>
      <c r="C5" s="128"/>
      <c r="D5" s="129" t="s">
        <v>66</v>
      </c>
      <c r="E5" s="130"/>
    </row>
    <row r="6" spans="2:5" s="82" customFormat="1" x14ac:dyDescent="0.2">
      <c r="B6" s="83" t="s">
        <v>0</v>
      </c>
      <c r="C6" s="131" t="s">
        <v>172</v>
      </c>
      <c r="D6" s="132"/>
      <c r="E6" s="132"/>
    </row>
    <row r="7" spans="2:5" s="82" customFormat="1" ht="23.25" customHeight="1" x14ac:dyDescent="0.2">
      <c r="B7" s="83" t="s">
        <v>1</v>
      </c>
      <c r="C7" s="131" t="s">
        <v>171</v>
      </c>
      <c r="D7" s="131"/>
      <c r="E7" s="131"/>
    </row>
    <row r="8" spans="2:5" s="82" customFormat="1" ht="25.5" x14ac:dyDescent="0.2">
      <c r="B8" s="83" t="s">
        <v>50</v>
      </c>
      <c r="C8" s="84" t="s">
        <v>170</v>
      </c>
      <c r="D8" s="83" t="s">
        <v>2</v>
      </c>
      <c r="E8" s="84" t="s">
        <v>51</v>
      </c>
    </row>
    <row r="9" spans="2:5" s="82" customFormat="1" x14ac:dyDescent="0.2">
      <c r="B9" s="83" t="s">
        <v>46</v>
      </c>
      <c r="C9" s="86" t="s">
        <v>169</v>
      </c>
      <c r="D9" s="83" t="s">
        <v>3</v>
      </c>
      <c r="E9" s="84" t="s">
        <v>64</v>
      </c>
    </row>
    <row r="10" spans="2:5" s="82" customFormat="1" ht="23.25" customHeight="1" x14ac:dyDescent="0.2">
      <c r="B10" s="83" t="s">
        <v>47</v>
      </c>
      <c r="C10" s="84" t="s">
        <v>70</v>
      </c>
      <c r="D10" s="83" t="s">
        <v>4</v>
      </c>
      <c r="E10" s="84" t="s">
        <v>52</v>
      </c>
    </row>
    <row r="11" spans="2:5" s="82" customFormat="1" ht="25.5" x14ac:dyDescent="0.2">
      <c r="B11" s="83" t="s">
        <v>5</v>
      </c>
      <c r="C11" s="85">
        <v>0.8</v>
      </c>
      <c r="D11" s="83" t="s">
        <v>6</v>
      </c>
      <c r="E11" s="84" t="s">
        <v>53</v>
      </c>
    </row>
    <row r="12" spans="2:5" s="82" customFormat="1" ht="38.25" x14ac:dyDescent="0.2">
      <c r="B12" s="83" t="s">
        <v>48</v>
      </c>
      <c r="C12" s="84" t="s">
        <v>59</v>
      </c>
      <c r="D12" s="83" t="s">
        <v>44</v>
      </c>
      <c r="E12" s="84" t="s">
        <v>54</v>
      </c>
    </row>
    <row r="13" spans="2:5" s="82" customFormat="1" ht="21" customHeight="1" x14ac:dyDescent="0.2">
      <c r="B13" s="133" t="s">
        <v>7</v>
      </c>
      <c r="C13" s="133"/>
      <c r="D13" s="133"/>
      <c r="E13" s="133"/>
    </row>
    <row r="14" spans="2:5" s="82" customFormat="1" x14ac:dyDescent="0.2">
      <c r="B14" s="83" t="s">
        <v>45</v>
      </c>
      <c r="C14" s="131" t="s">
        <v>58</v>
      </c>
      <c r="D14" s="131"/>
      <c r="E14" s="131"/>
    </row>
    <row r="15" spans="2:5" s="82" customFormat="1" ht="25.5" x14ac:dyDescent="0.2">
      <c r="B15" s="83" t="s">
        <v>49</v>
      </c>
      <c r="C15" s="131" t="s">
        <v>67</v>
      </c>
      <c r="D15" s="131"/>
      <c r="E15" s="131"/>
    </row>
    <row r="16" spans="2:5" s="82" customFormat="1" x14ac:dyDescent="0.2">
      <c r="B16" s="83" t="s">
        <v>8</v>
      </c>
      <c r="C16" s="126" t="s">
        <v>168</v>
      </c>
      <c r="D16" s="126"/>
      <c r="E16" s="126"/>
    </row>
    <row r="17" spans="6:22" x14ac:dyDescent="0.2">
      <c r="F17" s="82"/>
      <c r="G17" s="82"/>
      <c r="H17" s="82"/>
      <c r="I17" s="82"/>
      <c r="J17" s="82"/>
      <c r="K17" s="82"/>
      <c r="L17" s="82"/>
      <c r="M17" s="82"/>
      <c r="N17" s="82"/>
      <c r="O17" s="82"/>
      <c r="P17" s="82"/>
      <c r="Q17" s="82"/>
      <c r="R17" s="82"/>
      <c r="S17" s="82"/>
      <c r="T17" s="82"/>
      <c r="U17" s="82"/>
      <c r="V17" s="82"/>
    </row>
    <row r="18" spans="6:22" x14ac:dyDescent="0.2">
      <c r="F18" s="82"/>
      <c r="G18" s="82"/>
      <c r="H18" s="82"/>
      <c r="I18" s="82"/>
      <c r="J18" s="82"/>
      <c r="K18" s="82"/>
      <c r="L18" s="82"/>
      <c r="M18" s="82"/>
      <c r="N18" s="82"/>
      <c r="O18" s="82"/>
      <c r="P18" s="82"/>
      <c r="Q18" s="82"/>
      <c r="R18" s="82"/>
      <c r="S18" s="82"/>
      <c r="T18" s="82"/>
      <c r="U18" s="82"/>
      <c r="V18" s="82"/>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I-MGP-12&amp;C&amp;"Futura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A2" zoomScale="80" zoomScaleNormal="80" zoomScaleSheetLayoutView="50" zoomScalePageLayoutView="75" workbookViewId="0">
      <selection activeCell="J7" sqref="J7"/>
    </sheetView>
  </sheetViews>
  <sheetFormatPr baseColWidth="10" defaultRowHeight="12.75" x14ac:dyDescent="0.2"/>
  <cols>
    <col min="1" max="1" width="6.7109375" style="1" customWidth="1"/>
    <col min="2" max="2" width="30.85546875" style="1" customWidth="1"/>
    <col min="3" max="3" width="20.7109375" style="1" customWidth="1"/>
    <col min="4" max="4" width="24.42578125" style="1" customWidth="1"/>
    <col min="5" max="5" width="20.7109375" style="1" hidden="1" customWidth="1"/>
    <col min="6" max="6" width="20.7109375" style="1" customWidth="1"/>
    <col min="7" max="7" width="34" style="1" customWidth="1"/>
    <col min="8" max="8" width="31.28515625" style="1" customWidth="1"/>
    <col min="9" max="9" width="31" style="1" customWidth="1"/>
    <col min="10" max="10" width="35.28515625" style="1" customWidth="1"/>
    <col min="11" max="11" width="11.42578125" style="2"/>
    <col min="12" max="12" width="30.85546875" style="2" hidden="1" customWidth="1"/>
    <col min="13" max="13" width="0" style="1" hidden="1" customWidth="1"/>
    <col min="14" max="16384" width="11.42578125" style="1"/>
  </cols>
  <sheetData>
    <row r="2" spans="2:13" s="3" customFormat="1" x14ac:dyDescent="0.2">
      <c r="B2" s="154"/>
      <c r="C2" s="154"/>
      <c r="D2" s="154"/>
      <c r="E2" s="154"/>
      <c r="F2" s="154"/>
      <c r="G2" s="154"/>
      <c r="H2" s="154"/>
      <c r="I2" s="154"/>
      <c r="J2" s="154"/>
      <c r="K2" s="4"/>
      <c r="L2" s="3" t="s">
        <v>43</v>
      </c>
      <c r="M2" s="4"/>
    </row>
    <row r="3" spans="2:13" s="3" customFormat="1" x14ac:dyDescent="0.2">
      <c r="B3" s="155"/>
      <c r="C3" s="155"/>
      <c r="D3" s="155"/>
      <c r="E3" s="155"/>
      <c r="F3" s="155"/>
      <c r="G3" s="155"/>
      <c r="H3" s="155"/>
      <c r="I3" s="155"/>
      <c r="J3" s="155"/>
      <c r="K3" s="4"/>
      <c r="L3" s="4" t="s">
        <v>42</v>
      </c>
      <c r="M3" s="4"/>
    </row>
    <row r="4" spans="2:13" s="3" customFormat="1" ht="23.25" customHeight="1" x14ac:dyDescent="0.2">
      <c r="B4" s="5"/>
      <c r="C4" s="6"/>
      <c r="D4" s="156" t="s">
        <v>173</v>
      </c>
      <c r="E4" s="157"/>
      <c r="F4" s="157"/>
      <c r="G4" s="157"/>
      <c r="H4" s="157"/>
      <c r="I4" s="157"/>
      <c r="J4" s="30"/>
      <c r="K4" s="4"/>
      <c r="L4" s="4" t="s">
        <v>41</v>
      </c>
      <c r="M4" s="4"/>
    </row>
    <row r="5" spans="2:13" s="3" customFormat="1" ht="23.25" customHeight="1" x14ac:dyDescent="0.2">
      <c r="B5" s="7"/>
      <c r="C5" s="8"/>
      <c r="D5" s="158"/>
      <c r="E5" s="158"/>
      <c r="F5" s="158"/>
      <c r="G5" s="158"/>
      <c r="H5" s="158"/>
      <c r="I5" s="158"/>
      <c r="J5" s="32"/>
      <c r="K5" s="4"/>
      <c r="L5" s="4" t="s">
        <v>40</v>
      </c>
      <c r="M5" s="4"/>
    </row>
    <row r="6" spans="2:13" s="16" customFormat="1" ht="23.25" customHeight="1" x14ac:dyDescent="0.2">
      <c r="B6" s="26"/>
      <c r="C6" s="27"/>
      <c r="D6" s="159"/>
      <c r="E6" s="159"/>
      <c r="F6" s="159"/>
      <c r="G6" s="159"/>
      <c r="H6" s="159"/>
      <c r="I6" s="159"/>
      <c r="J6" s="31"/>
      <c r="K6" s="15"/>
      <c r="L6" s="15" t="s">
        <v>32</v>
      </c>
    </row>
    <row r="7" spans="2:13" s="28" customFormat="1" ht="20.25" customHeight="1" x14ac:dyDescent="0.2">
      <c r="B7" s="160" t="s">
        <v>68</v>
      </c>
      <c r="C7" s="161"/>
      <c r="D7" s="161"/>
      <c r="E7" s="40"/>
      <c r="F7" s="162" t="s">
        <v>9</v>
      </c>
      <c r="G7" s="162"/>
      <c r="H7" s="162"/>
      <c r="I7" s="41" t="s">
        <v>10</v>
      </c>
      <c r="J7" s="42" t="s">
        <v>177</v>
      </c>
      <c r="K7" s="29"/>
      <c r="L7" s="12" t="s">
        <v>39</v>
      </c>
    </row>
    <row r="8" spans="2:13" s="10" customFormat="1" ht="28.5" customHeight="1" x14ac:dyDescent="0.2">
      <c r="B8" s="163" t="s">
        <v>11</v>
      </c>
      <c r="C8" s="164"/>
      <c r="D8" s="164"/>
      <c r="E8" s="43"/>
      <c r="F8" s="165" t="s">
        <v>12</v>
      </c>
      <c r="G8" s="165"/>
      <c r="H8" s="43" t="s">
        <v>13</v>
      </c>
      <c r="I8" s="43" t="s">
        <v>57</v>
      </c>
      <c r="J8" s="44" t="s">
        <v>14</v>
      </c>
      <c r="K8" s="11"/>
      <c r="L8" s="11"/>
    </row>
    <row r="9" spans="2:13" s="10" customFormat="1" ht="20.100000000000001" customHeight="1" x14ac:dyDescent="0.2">
      <c r="B9" s="166" t="s">
        <v>174</v>
      </c>
      <c r="C9" s="166"/>
      <c r="D9" s="166"/>
      <c r="E9" s="38"/>
      <c r="F9" s="166" t="str">
        <f>+'Ficha tecnica de indicador '!C8</f>
        <v>(Número de Proyectos aprobados / Número de Proyectos  evaluados Fontur)*100</v>
      </c>
      <c r="G9" s="166"/>
      <c r="H9" s="167">
        <v>0.8</v>
      </c>
      <c r="I9" s="168">
        <f>23/31</f>
        <v>0.74193548387096775</v>
      </c>
      <c r="J9" s="166" t="s">
        <v>70</v>
      </c>
      <c r="K9" s="11"/>
      <c r="L9" s="12"/>
    </row>
    <row r="10" spans="2:13" s="13" customFormat="1" ht="36.75" customHeight="1" x14ac:dyDescent="0.2">
      <c r="B10" s="166"/>
      <c r="C10" s="166"/>
      <c r="D10" s="166"/>
      <c r="E10" s="39"/>
      <c r="F10" s="166"/>
      <c r="G10" s="166"/>
      <c r="H10" s="167"/>
      <c r="I10" s="168"/>
      <c r="J10" s="166"/>
      <c r="K10" s="14"/>
      <c r="L10" s="15"/>
      <c r="M10" s="15"/>
    </row>
    <row r="11" spans="2:13" s="13" customFormat="1" x14ac:dyDescent="0.2">
      <c r="B11" s="50"/>
      <c r="C11" s="51"/>
      <c r="D11" s="51"/>
      <c r="E11" s="51"/>
      <c r="F11" s="51"/>
      <c r="G11" s="51"/>
      <c r="H11" s="51"/>
      <c r="I11" s="51"/>
      <c r="J11" s="52"/>
      <c r="K11" s="14"/>
      <c r="L11" s="16"/>
      <c r="M11" s="15"/>
    </row>
    <row r="12" spans="2:13" s="13" customFormat="1" hidden="1" x14ac:dyDescent="0.2">
      <c r="B12" s="53"/>
      <c r="C12" s="17"/>
      <c r="D12" s="17"/>
      <c r="E12" s="17"/>
      <c r="F12" s="17"/>
      <c r="G12" s="17"/>
      <c r="H12" s="17"/>
      <c r="I12" s="17"/>
      <c r="J12" s="54"/>
      <c r="K12" s="14"/>
      <c r="L12" s="16"/>
      <c r="M12" s="15"/>
    </row>
    <row r="13" spans="2:13" s="13" customFormat="1" ht="23.25" hidden="1" customHeight="1" x14ac:dyDescent="0.2">
      <c r="B13" s="53"/>
      <c r="C13" s="17"/>
      <c r="D13" s="17"/>
      <c r="E13" s="17"/>
      <c r="F13" s="17"/>
      <c r="G13" s="17"/>
      <c r="H13" s="17"/>
      <c r="I13" s="17"/>
      <c r="J13" s="54"/>
      <c r="K13" s="14"/>
      <c r="L13" s="16"/>
      <c r="M13" s="15"/>
    </row>
    <row r="14" spans="2:13" s="13" customFormat="1" ht="23.25" hidden="1" customHeight="1" x14ac:dyDescent="0.2">
      <c r="B14" s="53"/>
      <c r="C14" s="17"/>
      <c r="D14" s="17"/>
      <c r="E14" s="17"/>
      <c r="F14" s="17"/>
      <c r="G14" s="17"/>
      <c r="H14" s="17"/>
      <c r="I14" s="17"/>
      <c r="J14" s="54"/>
      <c r="K14" s="14"/>
      <c r="L14" s="16"/>
      <c r="M14" s="15"/>
    </row>
    <row r="15" spans="2:13" s="13" customFormat="1" ht="23.25" hidden="1" customHeight="1" x14ac:dyDescent="0.2">
      <c r="B15" s="53"/>
      <c r="C15" s="17"/>
      <c r="D15" s="17"/>
      <c r="E15" s="17"/>
      <c r="F15" s="17"/>
      <c r="G15" s="17"/>
      <c r="H15" s="17"/>
      <c r="I15" s="17"/>
      <c r="J15" s="54"/>
      <c r="K15" s="14"/>
      <c r="L15" s="16"/>
      <c r="M15" s="15"/>
    </row>
    <row r="16" spans="2:13" s="13" customFormat="1" hidden="1" x14ac:dyDescent="0.2">
      <c r="B16" s="53"/>
      <c r="C16" s="17"/>
      <c r="D16" s="17"/>
      <c r="E16" s="17"/>
      <c r="F16" s="17"/>
      <c r="G16" s="17"/>
      <c r="H16" s="17"/>
      <c r="I16" s="17"/>
      <c r="J16" s="54"/>
      <c r="K16" s="14"/>
      <c r="L16" s="16"/>
      <c r="M16" s="15"/>
    </row>
    <row r="17" spans="2:13" s="13" customFormat="1" hidden="1" x14ac:dyDescent="0.2">
      <c r="B17" s="53"/>
      <c r="C17" s="17"/>
      <c r="D17" s="17"/>
      <c r="E17" s="17"/>
      <c r="F17" s="17"/>
      <c r="G17" s="17"/>
      <c r="H17" s="17"/>
      <c r="I17" s="17"/>
      <c r="J17" s="54"/>
      <c r="K17" s="14"/>
      <c r="L17" s="16"/>
      <c r="M17" s="15"/>
    </row>
    <row r="18" spans="2:13" s="13" customFormat="1" hidden="1" x14ac:dyDescent="0.2">
      <c r="B18" s="53"/>
      <c r="C18" s="17"/>
      <c r="D18" s="17"/>
      <c r="E18" s="17"/>
      <c r="F18" s="17"/>
      <c r="G18" s="17"/>
      <c r="H18" s="17"/>
      <c r="I18" s="17"/>
      <c r="J18" s="54"/>
      <c r="K18" s="14"/>
      <c r="L18" s="16"/>
      <c r="M18" s="15"/>
    </row>
    <row r="19" spans="2:13" s="13" customFormat="1" hidden="1" x14ac:dyDescent="0.2">
      <c r="B19" s="53"/>
      <c r="C19" s="17"/>
      <c r="D19" s="17"/>
      <c r="E19" s="17"/>
      <c r="F19" s="17"/>
      <c r="G19" s="17"/>
      <c r="H19" s="17"/>
      <c r="I19" s="17"/>
      <c r="J19" s="54"/>
      <c r="K19" s="14"/>
      <c r="L19" s="14"/>
    </row>
    <row r="20" spans="2:13" s="13" customFormat="1" x14ac:dyDescent="0.2">
      <c r="B20" s="152" t="s">
        <v>55</v>
      </c>
      <c r="C20" s="153"/>
      <c r="D20" s="17" t="s">
        <v>56</v>
      </c>
      <c r="E20" s="17"/>
      <c r="F20" s="18" t="s">
        <v>15</v>
      </c>
      <c r="G20" s="17"/>
      <c r="H20" s="17"/>
      <c r="I20" s="17"/>
      <c r="J20" s="54"/>
      <c r="K20" s="14"/>
      <c r="L20" s="14"/>
    </row>
    <row r="21" spans="2:13" s="13" customFormat="1" x14ac:dyDescent="0.2">
      <c r="B21" s="53"/>
      <c r="C21" s="17"/>
      <c r="D21" s="17"/>
      <c r="E21" s="17"/>
      <c r="F21" s="17"/>
      <c r="G21" s="17"/>
      <c r="H21" s="17"/>
      <c r="I21" s="17"/>
      <c r="J21" s="54"/>
      <c r="K21" s="14"/>
      <c r="L21" s="14"/>
    </row>
    <row r="22" spans="2:13" s="13" customFormat="1" x14ac:dyDescent="0.2">
      <c r="B22" s="37" t="s">
        <v>16</v>
      </c>
      <c r="C22" s="37" t="s">
        <v>17</v>
      </c>
      <c r="D22" s="37" t="s">
        <v>13</v>
      </c>
      <c r="E22" s="19"/>
      <c r="F22" s="19"/>
      <c r="G22" s="19"/>
      <c r="H22" s="17"/>
      <c r="I22" s="17"/>
      <c r="J22" s="54"/>
      <c r="K22" s="14"/>
      <c r="L22" s="14"/>
    </row>
    <row r="23" spans="2:13" s="13" customFormat="1" x14ac:dyDescent="0.2">
      <c r="B23" s="34" t="s">
        <v>18</v>
      </c>
      <c r="C23" s="35"/>
      <c r="D23" s="36"/>
      <c r="E23" s="33" t="e">
        <f>+C23/D23</f>
        <v>#DIV/0!</v>
      </c>
      <c r="F23" s="24"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20"/>
      <c r="H23" s="20"/>
      <c r="I23" s="21"/>
      <c r="J23" s="56"/>
      <c r="K23" s="14"/>
      <c r="L23" s="22" t="e">
        <f>+C23/D23</f>
        <v>#DIV/0!</v>
      </c>
    </row>
    <row r="24" spans="2:13" s="13" customFormat="1" x14ac:dyDescent="0.2">
      <c r="B24" s="34" t="s">
        <v>19</v>
      </c>
      <c r="C24" s="36"/>
      <c r="D24" s="36"/>
      <c r="E24" s="23" t="e">
        <f>+C24/D24</f>
        <v>#DIV/0!</v>
      </c>
      <c r="F24" s="24"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21"/>
      <c r="H24" s="21"/>
      <c r="I24" s="21"/>
      <c r="J24" s="56"/>
      <c r="K24" s="14"/>
      <c r="L24" s="22" t="e">
        <f t="shared" ref="L24:L34" si="1">+C24/D24</f>
        <v>#DIV/0!</v>
      </c>
    </row>
    <row r="25" spans="2:13" s="13" customFormat="1" x14ac:dyDescent="0.2">
      <c r="B25" s="34" t="s">
        <v>20</v>
      </c>
      <c r="C25" s="36"/>
      <c r="D25" s="36"/>
      <c r="E25" s="23" t="e">
        <f t="shared" ref="E25:E34" si="2">+C25/D25</f>
        <v>#DIV/0!</v>
      </c>
      <c r="F25" s="24" t="str">
        <f t="shared" si="0"/>
        <v>La meta es 0, especifique en el ANALISIS DE DATOS el resultado de la medición con respecto a la meta programada</v>
      </c>
      <c r="G25" s="21"/>
      <c r="H25" s="21"/>
      <c r="I25" s="21"/>
      <c r="J25" s="56"/>
      <c r="K25" s="14"/>
      <c r="L25" s="22" t="e">
        <f t="shared" si="1"/>
        <v>#DIV/0!</v>
      </c>
    </row>
    <row r="26" spans="2:13" s="13" customFormat="1" x14ac:dyDescent="0.2">
      <c r="B26" s="34" t="s">
        <v>21</v>
      </c>
      <c r="C26" s="36"/>
      <c r="D26" s="36"/>
      <c r="E26" s="23" t="e">
        <f>+#REF!/D26</f>
        <v>#REF!</v>
      </c>
      <c r="F26" s="24" t="str">
        <f t="shared" si="0"/>
        <v>La meta es 0, especifique en el ANALISIS DE DATOS el resultado de la medición con respecto a la meta programada</v>
      </c>
      <c r="G26" s="21"/>
      <c r="H26" s="21"/>
      <c r="I26" s="21"/>
      <c r="J26" s="56"/>
      <c r="K26" s="14"/>
      <c r="L26" s="22" t="e">
        <f>+#REF!/D26</f>
        <v>#REF!</v>
      </c>
    </row>
    <row r="27" spans="2:13" s="13" customFormat="1" x14ac:dyDescent="0.2">
      <c r="B27" s="34" t="s">
        <v>22</v>
      </c>
      <c r="C27" s="65">
        <f>1/1</f>
        <v>1</v>
      </c>
      <c r="D27" s="65">
        <v>0.8</v>
      </c>
      <c r="E27" s="23">
        <f t="shared" ref="E27" si="3">+C27/D27</f>
        <v>1.25</v>
      </c>
      <c r="F27" s="24" t="str">
        <f t="shared" ref="F27" si="4">+IF(D27=0,$L$7,IF(E27=0,$L$6,IF($D$20="mayor que la meta",(IF(E27&lt;1,$L$5,(IF(AND(E27&gt;=1,E27&lt;1.03),$L$4,(IF(AND(E27&gt;=1.03,E27&lt;1.07),$L$3,$L$2)))))),IF($D$20="menor que la meta",(IF(E27&lt;=0.93,$L$2,(IF(AND(E27&gt;0.93,E27&lt;=0.97),$L$3,(IF(AND(E27&gt;0.97,E27&lt;=1),$L$4,$L$5))))))))))</f>
        <v>Se cumplió con la meta esperada para el periodo.</v>
      </c>
      <c r="G27" s="21"/>
      <c r="H27" s="21"/>
      <c r="I27" s="21"/>
      <c r="J27" s="56"/>
      <c r="K27" s="14"/>
      <c r="L27" s="22">
        <f t="shared" ref="L27" si="5">+C27/D27</f>
        <v>1.25</v>
      </c>
    </row>
    <row r="28" spans="2:13" s="13" customFormat="1" x14ac:dyDescent="0.2">
      <c r="B28" s="34" t="s">
        <v>23</v>
      </c>
      <c r="C28" s="96">
        <f>1/1</f>
        <v>1</v>
      </c>
      <c r="D28" s="65">
        <v>0.8</v>
      </c>
      <c r="E28" s="23">
        <f t="shared" si="2"/>
        <v>1.25</v>
      </c>
      <c r="F28" s="24" t="str">
        <f t="shared" si="0"/>
        <v>Se cumplió con la meta esperada para el periodo.</v>
      </c>
      <c r="G28" s="21"/>
      <c r="H28" s="21"/>
      <c r="I28" s="21"/>
      <c r="J28" s="56"/>
      <c r="K28" s="14"/>
      <c r="L28" s="22">
        <f t="shared" si="1"/>
        <v>1.25</v>
      </c>
    </row>
    <row r="29" spans="2:13" s="13" customFormat="1" x14ac:dyDescent="0.2">
      <c r="B29" s="34" t="s">
        <v>24</v>
      </c>
      <c r="C29" s="65">
        <f>7/7</f>
        <v>1</v>
      </c>
      <c r="D29" s="65">
        <v>0.8</v>
      </c>
      <c r="E29" s="23">
        <f t="shared" si="2"/>
        <v>1.25</v>
      </c>
      <c r="F29" s="24" t="str">
        <f t="shared" si="0"/>
        <v>Se cumplió con la meta esperada para el periodo.</v>
      </c>
      <c r="G29" s="21"/>
      <c r="H29" s="21"/>
      <c r="I29" s="21"/>
      <c r="J29" s="56"/>
      <c r="K29" s="14"/>
      <c r="L29" s="22">
        <f t="shared" si="1"/>
        <v>1.25</v>
      </c>
    </row>
    <row r="30" spans="2:13" s="13" customFormat="1" x14ac:dyDescent="0.2">
      <c r="B30" s="34" t="s">
        <v>25</v>
      </c>
      <c r="C30" s="121">
        <f>0/6</f>
        <v>0</v>
      </c>
      <c r="D30" s="121">
        <v>0.8</v>
      </c>
      <c r="E30" s="23">
        <f t="shared" si="2"/>
        <v>0</v>
      </c>
      <c r="F30" s="24" t="str">
        <f t="shared" si="0"/>
        <v>No hay medición</v>
      </c>
      <c r="G30" s="21"/>
      <c r="H30" s="21"/>
      <c r="I30" s="21"/>
      <c r="J30" s="56"/>
      <c r="K30" s="14"/>
      <c r="L30" s="22">
        <f t="shared" si="1"/>
        <v>0</v>
      </c>
    </row>
    <row r="31" spans="2:13" s="13" customFormat="1" x14ac:dyDescent="0.2">
      <c r="B31" s="34" t="s">
        <v>26</v>
      </c>
      <c r="C31" s="65">
        <f>5/6</f>
        <v>0.83333333333333337</v>
      </c>
      <c r="D31" s="65">
        <v>0.8</v>
      </c>
      <c r="E31" s="23">
        <f t="shared" si="2"/>
        <v>1.0416666666666667</v>
      </c>
      <c r="F31" s="24" t="str">
        <f t="shared" si="0"/>
        <v>Desviación tolerable: el resultado se desvia de la meta esperada hasta en un 7%.</v>
      </c>
      <c r="G31" s="21"/>
      <c r="H31" s="21"/>
      <c r="I31" s="21"/>
      <c r="J31" s="56"/>
      <c r="K31" s="14"/>
      <c r="L31" s="22">
        <f t="shared" si="1"/>
        <v>1.0416666666666667</v>
      </c>
    </row>
    <row r="32" spans="2:13" s="13" customFormat="1" x14ac:dyDescent="0.2">
      <c r="B32" s="34" t="s">
        <v>27</v>
      </c>
      <c r="C32" s="65">
        <f>9/10</f>
        <v>0.9</v>
      </c>
      <c r="D32" s="65">
        <v>0.8</v>
      </c>
      <c r="E32" s="23">
        <f t="shared" si="2"/>
        <v>1.125</v>
      </c>
      <c r="F32" s="24" t="str">
        <f t="shared" si="0"/>
        <v>Se cumplió con la meta esperada para el periodo.</v>
      </c>
      <c r="G32" s="21"/>
      <c r="H32" s="21"/>
      <c r="I32" s="21"/>
      <c r="J32" s="56"/>
      <c r="K32" s="14"/>
      <c r="L32" s="22">
        <f t="shared" si="1"/>
        <v>1.125</v>
      </c>
    </row>
    <row r="33" spans="2:12" s="13" customFormat="1" x14ac:dyDescent="0.2">
      <c r="B33" s="34" t="s">
        <v>28</v>
      </c>
      <c r="C33" s="65"/>
      <c r="D33" s="65"/>
      <c r="E33" s="23" t="e">
        <f t="shared" si="2"/>
        <v>#DIV/0!</v>
      </c>
      <c r="F33" s="24" t="str">
        <f t="shared" si="0"/>
        <v>La meta es 0, especifique en el ANALISIS DE DATOS el resultado de la medición con respecto a la meta programada</v>
      </c>
      <c r="G33" s="21"/>
      <c r="H33" s="21"/>
      <c r="I33" s="21"/>
      <c r="J33" s="56"/>
      <c r="K33" s="14"/>
      <c r="L33" s="22" t="e">
        <f t="shared" si="1"/>
        <v>#DIV/0!</v>
      </c>
    </row>
    <row r="34" spans="2:12" s="13" customFormat="1" x14ac:dyDescent="0.2">
      <c r="B34" s="34" t="s">
        <v>29</v>
      </c>
      <c r="C34" s="65"/>
      <c r="D34" s="65"/>
      <c r="E34" s="23" t="e">
        <f t="shared" si="2"/>
        <v>#DIV/0!</v>
      </c>
      <c r="F34" s="24" t="str">
        <f t="shared" si="0"/>
        <v>La meta es 0, especifique en el ANALISIS DE DATOS el resultado de la medición con respecto a la meta programada</v>
      </c>
      <c r="G34" s="21"/>
      <c r="H34" s="21"/>
      <c r="I34" s="21"/>
      <c r="J34" s="56"/>
      <c r="K34" s="14"/>
      <c r="L34" s="22" t="e">
        <f t="shared" si="1"/>
        <v>#DIV/0!</v>
      </c>
    </row>
    <row r="35" spans="2:12" s="13" customFormat="1" x14ac:dyDescent="0.2">
      <c r="B35" s="138"/>
      <c r="C35" s="139"/>
      <c r="D35" s="139"/>
      <c r="E35" s="23"/>
      <c r="F35" s="24"/>
      <c r="G35" s="21"/>
      <c r="H35" s="21"/>
      <c r="I35" s="21"/>
      <c r="J35" s="56"/>
      <c r="K35" s="14"/>
      <c r="L35" s="22"/>
    </row>
    <row r="36" spans="2:12" s="13" customFormat="1" hidden="1" x14ac:dyDescent="0.2">
      <c r="B36" s="55"/>
      <c r="C36" s="25"/>
      <c r="D36" s="25"/>
      <c r="E36" s="23"/>
      <c r="F36" s="24"/>
      <c r="G36" s="21"/>
      <c r="H36" s="21"/>
      <c r="I36" s="21"/>
      <c r="J36" s="56"/>
      <c r="K36" s="14"/>
      <c r="L36" s="22"/>
    </row>
    <row r="37" spans="2:12" s="13" customFormat="1" hidden="1" x14ac:dyDescent="0.2">
      <c r="B37" s="55"/>
      <c r="C37" s="25"/>
      <c r="D37" s="25"/>
      <c r="E37" s="23"/>
      <c r="F37" s="24"/>
      <c r="G37" s="21"/>
      <c r="H37" s="21"/>
      <c r="I37" s="21"/>
      <c r="J37" s="56"/>
      <c r="K37" s="14"/>
      <c r="L37" s="22"/>
    </row>
    <row r="38" spans="2:12" s="13" customFormat="1" hidden="1" x14ac:dyDescent="0.2">
      <c r="B38" s="55"/>
      <c r="C38" s="25"/>
      <c r="D38" s="25"/>
      <c r="E38" s="23"/>
      <c r="F38" s="24"/>
      <c r="G38" s="21"/>
      <c r="H38" s="21"/>
      <c r="I38" s="21"/>
      <c r="J38" s="56"/>
      <c r="K38" s="14"/>
      <c r="L38" s="22"/>
    </row>
    <row r="39" spans="2:12" s="13" customFormat="1" hidden="1" x14ac:dyDescent="0.2">
      <c r="B39" s="55"/>
      <c r="C39" s="25"/>
      <c r="D39" s="25"/>
      <c r="E39" s="23"/>
      <c r="F39" s="24"/>
      <c r="G39" s="21"/>
      <c r="H39" s="21"/>
      <c r="I39" s="21"/>
      <c r="J39" s="56"/>
      <c r="K39" s="14"/>
      <c r="L39" s="22"/>
    </row>
    <row r="40" spans="2:12" s="13" customFormat="1" hidden="1" x14ac:dyDescent="0.2">
      <c r="B40" s="55"/>
      <c r="C40" s="25"/>
      <c r="D40" s="25"/>
      <c r="E40" s="23"/>
      <c r="F40" s="24"/>
      <c r="G40" s="21"/>
      <c r="H40" s="21"/>
      <c r="I40" s="21"/>
      <c r="J40" s="56"/>
      <c r="K40" s="14"/>
      <c r="L40" s="22"/>
    </row>
    <row r="41" spans="2:12" s="13" customFormat="1" hidden="1" x14ac:dyDescent="0.2">
      <c r="B41" s="55"/>
      <c r="C41" s="25"/>
      <c r="D41" s="25"/>
      <c r="E41" s="23"/>
      <c r="F41" s="24"/>
      <c r="G41" s="21"/>
      <c r="H41" s="21"/>
      <c r="I41" s="21"/>
      <c r="J41" s="56"/>
      <c r="K41" s="14"/>
      <c r="L41" s="22"/>
    </row>
    <row r="42" spans="2:12" s="13" customFormat="1" hidden="1" x14ac:dyDescent="0.2">
      <c r="B42" s="55"/>
      <c r="C42" s="25"/>
      <c r="D42" s="25"/>
      <c r="E42" s="23"/>
      <c r="F42" s="24"/>
      <c r="G42" s="21"/>
      <c r="H42" s="21"/>
      <c r="I42" s="21"/>
      <c r="J42" s="56"/>
      <c r="K42" s="14"/>
      <c r="L42" s="22"/>
    </row>
    <row r="43" spans="2:12" s="13" customFormat="1" hidden="1" x14ac:dyDescent="0.2">
      <c r="B43" s="55"/>
      <c r="C43" s="25"/>
      <c r="D43" s="25"/>
      <c r="E43" s="23"/>
      <c r="F43" s="24"/>
      <c r="G43" s="21"/>
      <c r="H43" s="21"/>
      <c r="I43" s="21"/>
      <c r="J43" s="56"/>
      <c r="K43" s="14"/>
      <c r="L43" s="22"/>
    </row>
    <row r="44" spans="2:12" s="13" customFormat="1" ht="26.25" hidden="1" customHeight="1" x14ac:dyDescent="0.2">
      <c r="B44" s="69"/>
      <c r="C44" s="17"/>
      <c r="D44" s="17"/>
      <c r="E44" s="17"/>
      <c r="F44" s="17"/>
      <c r="G44" s="17"/>
      <c r="H44" s="17"/>
      <c r="I44" s="17"/>
      <c r="J44" s="54"/>
      <c r="K44" s="14"/>
      <c r="L44" s="14"/>
    </row>
    <row r="45" spans="2:12" s="13" customFormat="1" ht="26.25" hidden="1" customHeight="1" x14ac:dyDescent="0.2">
      <c r="B45" s="69"/>
      <c r="C45" s="17"/>
      <c r="D45" s="17"/>
      <c r="E45" s="17"/>
      <c r="F45" s="17"/>
      <c r="G45" s="17"/>
      <c r="H45" s="17"/>
      <c r="I45" s="17"/>
      <c r="J45" s="54"/>
      <c r="K45" s="14"/>
      <c r="L45" s="14"/>
    </row>
    <row r="46" spans="2:12" s="13" customFormat="1" ht="26.25" hidden="1" customHeight="1" x14ac:dyDescent="0.2">
      <c r="B46" s="69"/>
      <c r="C46" s="17"/>
      <c r="D46" s="17"/>
      <c r="E46" s="17"/>
      <c r="F46" s="17"/>
      <c r="G46" s="17"/>
      <c r="H46" s="17"/>
      <c r="I46" s="17"/>
      <c r="J46" s="54"/>
      <c r="K46" s="14"/>
      <c r="L46" s="14"/>
    </row>
    <row r="47" spans="2:12" s="13" customFormat="1" ht="12" customHeight="1" x14ac:dyDescent="0.2">
      <c r="B47" s="69"/>
      <c r="C47" s="17"/>
      <c r="D47" s="17"/>
      <c r="E47" s="17"/>
      <c r="F47" s="17"/>
      <c r="G47" s="17"/>
      <c r="H47" s="17"/>
      <c r="I47" s="17"/>
      <c r="J47" s="54"/>
      <c r="K47" s="14"/>
      <c r="L47" s="14"/>
    </row>
    <row r="48" spans="2:12" s="13" customFormat="1" ht="26.25" customHeight="1" x14ac:dyDescent="0.2">
      <c r="B48" s="69"/>
      <c r="C48" s="17"/>
      <c r="D48" s="17"/>
      <c r="E48" s="17"/>
      <c r="F48" s="17"/>
      <c r="G48" s="17"/>
      <c r="H48" s="17"/>
      <c r="I48" s="17"/>
      <c r="J48" s="54"/>
      <c r="K48" s="14"/>
      <c r="L48" s="14"/>
    </row>
    <row r="49" spans="2:12" s="13" customFormat="1" ht="26.25" customHeight="1" x14ac:dyDescent="0.2">
      <c r="B49" s="69"/>
      <c r="C49" s="17"/>
      <c r="D49" s="17"/>
      <c r="E49" s="17"/>
      <c r="F49" s="17"/>
      <c r="G49" s="17"/>
      <c r="H49" s="17"/>
      <c r="I49" s="17"/>
      <c r="J49" s="54"/>
      <c r="K49" s="14"/>
      <c r="L49" s="14"/>
    </row>
    <row r="50" spans="2:12" s="13" customFormat="1" ht="26.25" customHeight="1" x14ac:dyDescent="0.2">
      <c r="B50" s="69"/>
      <c r="C50" s="17"/>
      <c r="D50" s="17"/>
      <c r="E50" s="17"/>
      <c r="F50" s="17"/>
      <c r="G50" s="17"/>
      <c r="H50" s="17"/>
      <c r="I50" s="17"/>
      <c r="J50" s="54"/>
      <c r="K50" s="14"/>
      <c r="L50" s="14"/>
    </row>
    <row r="51" spans="2:12" s="13" customFormat="1" ht="26.25" customHeight="1" x14ac:dyDescent="0.2">
      <c r="B51" s="69"/>
      <c r="C51" s="17"/>
      <c r="D51" s="17"/>
      <c r="E51" s="17"/>
      <c r="F51" s="17"/>
      <c r="G51" s="17"/>
      <c r="H51" s="17"/>
      <c r="I51" s="17"/>
      <c r="J51" s="54"/>
      <c r="K51" s="14"/>
      <c r="L51" s="14"/>
    </row>
    <row r="52" spans="2:12" s="13" customFormat="1" ht="26.25" customHeight="1" x14ac:dyDescent="0.2">
      <c r="B52" s="69"/>
      <c r="C52" s="17"/>
      <c r="D52" s="17"/>
      <c r="E52" s="17"/>
      <c r="F52" s="17"/>
      <c r="G52" s="17"/>
      <c r="H52" s="17"/>
      <c r="I52" s="17"/>
      <c r="J52" s="54"/>
      <c r="K52" s="14"/>
      <c r="L52" s="14"/>
    </row>
    <row r="53" spans="2:12" s="13" customFormat="1" ht="26.25" customHeight="1" x14ac:dyDescent="0.2">
      <c r="B53" s="69"/>
      <c r="C53" s="17"/>
      <c r="D53" s="17"/>
      <c r="E53" s="17"/>
      <c r="F53" s="17"/>
      <c r="G53" s="17"/>
      <c r="H53" s="17"/>
      <c r="I53" s="17"/>
      <c r="J53" s="54"/>
      <c r="K53" s="14"/>
      <c r="L53" s="14"/>
    </row>
    <row r="54" spans="2:12" s="13" customFormat="1" ht="26.25" customHeight="1" x14ac:dyDescent="0.2">
      <c r="B54" s="69"/>
      <c r="C54" s="17"/>
      <c r="D54" s="17"/>
      <c r="E54" s="17"/>
      <c r="F54" s="17"/>
      <c r="G54" s="17"/>
      <c r="H54" s="17"/>
      <c r="I54" s="17"/>
      <c r="J54" s="54"/>
      <c r="K54" s="14"/>
      <c r="L54" s="14"/>
    </row>
    <row r="55" spans="2:12" s="13" customFormat="1" ht="26.25" customHeight="1" x14ac:dyDescent="0.2">
      <c r="B55" s="69"/>
      <c r="C55" s="17"/>
      <c r="D55" s="17"/>
      <c r="E55" s="17"/>
      <c r="F55" s="17"/>
      <c r="G55" s="17"/>
      <c r="H55" s="17"/>
      <c r="I55" s="17"/>
      <c r="J55" s="54"/>
      <c r="K55" s="14"/>
      <c r="L55" s="14"/>
    </row>
    <row r="56" spans="2:12" s="13" customFormat="1" ht="26.25" customHeight="1" x14ac:dyDescent="0.2">
      <c r="B56" s="69"/>
      <c r="C56" s="17"/>
      <c r="D56" s="17"/>
      <c r="E56" s="17"/>
      <c r="F56" s="17"/>
      <c r="G56" s="17"/>
      <c r="H56" s="17"/>
      <c r="I56" s="17"/>
      <c r="J56" s="54"/>
      <c r="K56" s="14"/>
      <c r="L56" s="14"/>
    </row>
    <row r="57" spans="2:12" s="13" customFormat="1" ht="9.75" customHeight="1" x14ac:dyDescent="0.2">
      <c r="B57" s="57"/>
      <c r="C57" s="58"/>
      <c r="D57" s="58"/>
      <c r="E57" s="58"/>
      <c r="F57" s="58"/>
      <c r="G57" s="58"/>
      <c r="H57" s="58"/>
      <c r="I57" s="58"/>
      <c r="J57" s="59"/>
      <c r="K57" s="14"/>
      <c r="L57" s="14"/>
    </row>
    <row r="58" spans="2:12" s="13" customFormat="1" ht="15.75" x14ac:dyDescent="0.25">
      <c r="B58" s="140" t="s">
        <v>30</v>
      </c>
      <c r="C58" s="141"/>
      <c r="D58" s="141"/>
      <c r="E58" s="141"/>
      <c r="F58" s="141"/>
      <c r="G58" s="141"/>
      <c r="H58" s="141"/>
      <c r="I58" s="141"/>
      <c r="J58" s="142"/>
      <c r="K58" s="14"/>
      <c r="L58" s="14"/>
    </row>
    <row r="59" spans="2:12" s="13" customFormat="1" hidden="1" x14ac:dyDescent="0.2">
      <c r="B59" s="143"/>
      <c r="C59" s="144"/>
      <c r="D59" s="144"/>
      <c r="E59" s="144"/>
      <c r="F59" s="144"/>
      <c r="G59" s="144"/>
      <c r="H59" s="144"/>
      <c r="I59" s="144"/>
      <c r="J59" s="145"/>
      <c r="K59" s="14"/>
      <c r="L59" s="14"/>
    </row>
    <row r="60" spans="2:12" s="13" customFormat="1" hidden="1" x14ac:dyDescent="0.2">
      <c r="B60" s="146"/>
      <c r="C60" s="147"/>
      <c r="D60" s="147"/>
      <c r="E60" s="147"/>
      <c r="F60" s="147"/>
      <c r="G60" s="147"/>
      <c r="H60" s="147"/>
      <c r="I60" s="147"/>
      <c r="J60" s="148"/>
      <c r="K60" s="14"/>
      <c r="L60" s="14"/>
    </row>
    <row r="61" spans="2:12" s="13" customFormat="1" x14ac:dyDescent="0.2">
      <c r="B61" s="146"/>
      <c r="C61" s="147"/>
      <c r="D61" s="147"/>
      <c r="E61" s="147"/>
      <c r="F61" s="147"/>
      <c r="G61" s="147"/>
      <c r="H61" s="147"/>
      <c r="I61" s="147"/>
      <c r="J61" s="148"/>
      <c r="K61" s="14"/>
      <c r="L61" s="14"/>
    </row>
    <row r="62" spans="2:12" s="13" customFormat="1" ht="24" customHeight="1" x14ac:dyDescent="0.2">
      <c r="B62" s="149" t="s">
        <v>31</v>
      </c>
      <c r="C62" s="150"/>
      <c r="D62" s="150"/>
      <c r="E62" s="150"/>
      <c r="F62" s="150"/>
      <c r="G62" s="150"/>
      <c r="H62" s="150"/>
      <c r="I62" s="150"/>
      <c r="J62" s="151"/>
      <c r="K62" s="14"/>
      <c r="L62" s="14"/>
    </row>
    <row r="63" spans="2:12" x14ac:dyDescent="0.2">
      <c r="B63" s="45" t="s">
        <v>32</v>
      </c>
      <c r="C63" s="134" t="s">
        <v>33</v>
      </c>
      <c r="D63" s="134"/>
      <c r="E63" s="134"/>
      <c r="F63" s="134"/>
      <c r="G63" s="134"/>
      <c r="H63" s="134"/>
      <c r="I63" s="134"/>
      <c r="J63" s="135"/>
    </row>
    <row r="64" spans="2:12" ht="39" customHeight="1" x14ac:dyDescent="0.2">
      <c r="B64" s="46"/>
      <c r="C64" s="134" t="s">
        <v>34</v>
      </c>
      <c r="D64" s="134"/>
      <c r="E64" s="134"/>
      <c r="F64" s="134"/>
      <c r="G64" s="134"/>
      <c r="H64" s="134"/>
      <c r="I64" s="134"/>
      <c r="J64" s="135"/>
    </row>
    <row r="65" spans="2:10" ht="38.25" customHeight="1" x14ac:dyDescent="0.2">
      <c r="B65" s="47"/>
      <c r="C65" s="134" t="s">
        <v>35</v>
      </c>
      <c r="D65" s="134"/>
      <c r="E65" s="134"/>
      <c r="F65" s="134"/>
      <c r="G65" s="134"/>
      <c r="H65" s="134"/>
      <c r="I65" s="134"/>
      <c r="J65" s="135"/>
    </row>
    <row r="66" spans="2:10" ht="37.5" customHeight="1" x14ac:dyDescent="0.2">
      <c r="B66" s="48"/>
      <c r="C66" s="134" t="s">
        <v>36</v>
      </c>
      <c r="D66" s="134"/>
      <c r="E66" s="134"/>
      <c r="F66" s="134"/>
      <c r="G66" s="134"/>
      <c r="H66" s="134"/>
      <c r="I66" s="134"/>
      <c r="J66" s="135"/>
    </row>
    <row r="67" spans="2:10" ht="39.75" customHeight="1" x14ac:dyDescent="0.2">
      <c r="B67" s="49" t="s">
        <v>37</v>
      </c>
      <c r="C67" s="136" t="s">
        <v>38</v>
      </c>
      <c r="D67" s="136"/>
      <c r="E67" s="136"/>
      <c r="F67" s="136"/>
      <c r="G67" s="136"/>
      <c r="H67" s="136"/>
      <c r="I67" s="136"/>
      <c r="J67" s="137"/>
    </row>
    <row r="68" spans="2:10" x14ac:dyDescent="0.2">
      <c r="B68" s="9"/>
      <c r="C68" s="9"/>
      <c r="D68" s="9"/>
      <c r="E68" s="9"/>
      <c r="F68" s="9"/>
      <c r="G68" s="9"/>
      <c r="H68" s="9"/>
      <c r="I68" s="9"/>
      <c r="J68" s="9"/>
    </row>
    <row r="69" spans="2:10" x14ac:dyDescent="0.2">
      <c r="B69" s="9"/>
      <c r="C69" s="9"/>
      <c r="D69" s="9"/>
      <c r="E69" s="9"/>
      <c r="F69" s="9"/>
      <c r="G69" s="9"/>
      <c r="H69" s="9"/>
      <c r="I69" s="9"/>
      <c r="J69" s="9"/>
    </row>
  </sheetData>
  <mergeCells count="22">
    <mergeCell ref="B20:C20"/>
    <mergeCell ref="B2:J2"/>
    <mergeCell ref="B3:J3"/>
    <mergeCell ref="D4:I6"/>
    <mergeCell ref="B7:D7"/>
    <mergeCell ref="F7:H7"/>
    <mergeCell ref="B8:D8"/>
    <mergeCell ref="F8:G8"/>
    <mergeCell ref="B9:D10"/>
    <mergeCell ref="F9:G10"/>
    <mergeCell ref="H9:H10"/>
    <mergeCell ref="I9:I10"/>
    <mergeCell ref="J9:J10"/>
    <mergeCell ref="C65:J65"/>
    <mergeCell ref="C66:J66"/>
    <mergeCell ref="C67:J67"/>
    <mergeCell ref="B35:D35"/>
    <mergeCell ref="B58:J58"/>
    <mergeCell ref="B59:J61"/>
    <mergeCell ref="B62:J62"/>
    <mergeCell ref="C63:J63"/>
    <mergeCell ref="C64:J64"/>
  </mergeCells>
  <conditionalFormatting sqref="B20:C20">
    <cfRule type="expression" dxfId="21" priority="18" stopIfTrue="1">
      <formula>D20="menor que la meta"</formula>
    </cfRule>
    <cfRule type="expression" dxfId="20" priority="19" stopIfTrue="1">
      <formula>D20="mayor que la meta"</formula>
    </cfRule>
  </conditionalFormatting>
  <conditionalFormatting sqref="E23:E26 E28:E43">
    <cfRule type="expression" dxfId="19" priority="15" stopIfTrue="1">
      <formula>$F23=$L$3</formula>
    </cfRule>
    <cfRule type="expression" dxfId="18" priority="16" stopIfTrue="1">
      <formula>$F23=$L$4</formula>
    </cfRule>
    <cfRule type="expression" dxfId="17" priority="17" stopIfTrue="1">
      <formula>$F23=$L$5</formula>
    </cfRule>
  </conditionalFormatting>
  <conditionalFormatting sqref="D20">
    <cfRule type="cellIs" dxfId="16" priority="13" stopIfTrue="1" operator="equal">
      <formula>"menor que la meta"</formula>
    </cfRule>
    <cfRule type="cellIs" dxfId="15" priority="14" stopIfTrue="1" operator="equal">
      <formula>"mayor que la meta"</formula>
    </cfRule>
  </conditionalFormatting>
  <conditionalFormatting sqref="C23:D25 C36:D43 D26 C29:D34 C28">
    <cfRule type="expression" dxfId="14" priority="10" stopIfTrue="1">
      <formula>OR($F23=$L$3,$F23=$L$2)</formula>
    </cfRule>
    <cfRule type="expression" dxfId="13" priority="11" stopIfTrue="1">
      <formula>$F23=$L$4</formula>
    </cfRule>
    <cfRule type="expression" dxfId="12" priority="12" stopIfTrue="1">
      <formula>$F23=$L$5</formula>
    </cfRule>
  </conditionalFormatting>
  <conditionalFormatting sqref="C26">
    <cfRule type="expression" dxfId="11" priority="20" stopIfTrue="1">
      <formula>OR($F27=$L$3,$F27=$L$2)</formula>
    </cfRule>
    <cfRule type="expression" dxfId="10" priority="21" stopIfTrue="1">
      <formula>$F27=$L$4</formula>
    </cfRule>
    <cfRule type="expression" dxfId="9" priority="22" stopIfTrue="1">
      <formula>$F27=$L$5</formula>
    </cfRule>
  </conditionalFormatting>
  <conditionalFormatting sqref="E27">
    <cfRule type="expression" dxfId="8" priority="7" stopIfTrue="1">
      <formula>$F27=$L$3</formula>
    </cfRule>
    <cfRule type="expression" dxfId="7" priority="8" stopIfTrue="1">
      <formula>$F27=$L$4</formula>
    </cfRule>
    <cfRule type="expression" dxfId="6" priority="9" stopIfTrue="1">
      <formula>$F27=$L$5</formula>
    </cfRule>
  </conditionalFormatting>
  <conditionalFormatting sqref="C27:D27">
    <cfRule type="expression" dxfId="5" priority="4" stopIfTrue="1">
      <formula>OR($F27=$L$3,$F27=$L$2)</formula>
    </cfRule>
    <cfRule type="expression" dxfId="4" priority="5" stopIfTrue="1">
      <formula>$F27=$L$4</formula>
    </cfRule>
    <cfRule type="expression" dxfId="3" priority="6" stopIfTrue="1">
      <formula>$F27=$L$5</formula>
    </cfRule>
  </conditionalFormatting>
  <conditionalFormatting sqref="D28">
    <cfRule type="expression" dxfId="2" priority="1" stopIfTrue="1">
      <formula>OR($F28=$L$3,$F28=$L$2)</formula>
    </cfRule>
    <cfRule type="expression" dxfId="1" priority="2" stopIfTrue="1">
      <formula>$F28=$L$4</formula>
    </cfRule>
    <cfRule type="expression" dxfId="0" priority="3" stopIfTrue="1">
      <formula>$F28=$L$5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 showInputMessage="1" showErrorMessage="1" sqref="E20"/>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Book,Normal"&amp;8Código:IM-MGP-12&amp;C&amp;"Futura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61"/>
  <sheetViews>
    <sheetView topLeftCell="C22" zoomScale="90" zoomScaleNormal="90" workbookViewId="0">
      <selection activeCell="F27" sqref="F27"/>
    </sheetView>
  </sheetViews>
  <sheetFormatPr baseColWidth="10" defaultRowHeight="12.75" x14ac:dyDescent="0.2"/>
  <cols>
    <col min="1" max="1" width="3.7109375" style="60" customWidth="1"/>
    <col min="2" max="2" width="11.42578125" style="60"/>
    <col min="3" max="3" width="63.5703125" style="61" customWidth="1"/>
    <col min="4" max="5" width="11.42578125" style="60" customWidth="1"/>
    <col min="6" max="6" width="12.140625" style="60" bestFit="1" customWidth="1"/>
    <col min="7" max="7" width="21.28515625" style="61" customWidth="1"/>
    <col min="8" max="8" width="13.85546875" style="61" customWidth="1"/>
    <col min="9" max="9" width="19" style="60" customWidth="1"/>
    <col min="10" max="10" width="48.140625" style="61" customWidth="1"/>
    <col min="11" max="16384" width="11.42578125" style="60"/>
  </cols>
  <sheetData>
    <row r="2" spans="2:10" ht="21" customHeight="1" x14ac:dyDescent="0.2">
      <c r="B2" s="62"/>
      <c r="C2" s="169" t="s">
        <v>158</v>
      </c>
      <c r="D2" s="169"/>
      <c r="E2" s="169"/>
      <c r="F2" s="169"/>
      <c r="G2" s="169"/>
      <c r="H2" s="169"/>
      <c r="I2" s="169"/>
      <c r="J2" s="172"/>
    </row>
    <row r="3" spans="2:10" ht="21" customHeight="1" x14ac:dyDescent="0.2">
      <c r="B3" s="63"/>
      <c r="C3" s="170"/>
      <c r="D3" s="170"/>
      <c r="E3" s="170"/>
      <c r="F3" s="170"/>
      <c r="G3" s="170"/>
      <c r="H3" s="170"/>
      <c r="I3" s="170"/>
      <c r="J3" s="173"/>
    </row>
    <row r="4" spans="2:10" ht="21" customHeight="1" x14ac:dyDescent="0.2">
      <c r="B4" s="64"/>
      <c r="C4" s="171"/>
      <c r="D4" s="171"/>
      <c r="E4" s="171"/>
      <c r="F4" s="171"/>
      <c r="G4" s="171"/>
      <c r="H4" s="171"/>
      <c r="I4" s="171"/>
      <c r="J4" s="174"/>
    </row>
    <row r="5" spans="2:10" ht="45" x14ac:dyDescent="0.2">
      <c r="B5" s="67" t="s">
        <v>60</v>
      </c>
      <c r="C5" s="68" t="s">
        <v>61</v>
      </c>
      <c r="D5" s="68" t="s">
        <v>71</v>
      </c>
      <c r="E5" s="68" t="s">
        <v>159</v>
      </c>
      <c r="F5" s="68" t="s">
        <v>148</v>
      </c>
      <c r="G5" s="68" t="s">
        <v>62</v>
      </c>
      <c r="H5" s="68" t="s">
        <v>63</v>
      </c>
      <c r="I5" s="68" t="s">
        <v>69</v>
      </c>
      <c r="J5" s="66" t="s">
        <v>160</v>
      </c>
    </row>
    <row r="6" spans="2:10" ht="52.5" customHeight="1" x14ac:dyDescent="0.2">
      <c r="B6" s="70" t="s">
        <v>72</v>
      </c>
      <c r="C6" s="100" t="s">
        <v>73</v>
      </c>
      <c r="D6" s="101">
        <v>43370</v>
      </c>
      <c r="E6" s="101">
        <v>43402</v>
      </c>
      <c r="F6" s="80">
        <f>NETWORKDAYS.INTL(D6,E6,1,[1]rangos!$B$18:$B$39)</f>
        <v>22</v>
      </c>
      <c r="G6" s="100" t="s">
        <v>149</v>
      </c>
      <c r="H6" s="100" t="s">
        <v>150</v>
      </c>
      <c r="I6" s="102">
        <v>108280000</v>
      </c>
      <c r="J6" s="103" t="s">
        <v>175</v>
      </c>
    </row>
    <row r="7" spans="2:10" ht="39.75" customHeight="1" x14ac:dyDescent="0.2">
      <c r="B7" s="70" t="s">
        <v>74</v>
      </c>
      <c r="C7" s="100" t="s">
        <v>75</v>
      </c>
      <c r="D7" s="98">
        <v>43383</v>
      </c>
      <c r="E7" s="98">
        <v>43430</v>
      </c>
      <c r="F7" s="80">
        <f>NETWORKDAYS.INTL(D7,E7,1,[1]rangos!$B$18:$B$39)</f>
        <v>31</v>
      </c>
      <c r="G7" s="97" t="s">
        <v>149</v>
      </c>
      <c r="H7" s="97" t="s">
        <v>150</v>
      </c>
      <c r="I7" s="99">
        <v>115708500</v>
      </c>
      <c r="J7" s="103" t="s">
        <v>166</v>
      </c>
    </row>
    <row r="8" spans="2:10" s="112" customFormat="1" ht="15.95" hidden="1" customHeight="1" x14ac:dyDescent="0.2">
      <c r="B8" s="107" t="s">
        <v>76</v>
      </c>
      <c r="C8" s="107" t="s">
        <v>77</v>
      </c>
      <c r="D8" s="108">
        <v>43364</v>
      </c>
      <c r="E8" s="108"/>
      <c r="F8" s="109">
        <v>0</v>
      </c>
      <c r="G8" s="107" t="s">
        <v>149</v>
      </c>
      <c r="H8" s="107" t="s">
        <v>151</v>
      </c>
      <c r="I8" s="110">
        <v>136343242</v>
      </c>
      <c r="J8" s="111" t="s">
        <v>161</v>
      </c>
    </row>
    <row r="9" spans="2:10" ht="15.95" customHeight="1" x14ac:dyDescent="0.2">
      <c r="B9" s="70" t="s">
        <v>78</v>
      </c>
      <c r="C9" s="70" t="s">
        <v>79</v>
      </c>
      <c r="D9" s="71">
        <v>43312</v>
      </c>
      <c r="E9" s="71">
        <v>43314</v>
      </c>
      <c r="F9" s="79">
        <f>NETWORKDAYS.INTL(D9,E9,1,[1]rangos!$B$18:$B$39)</f>
        <v>3</v>
      </c>
      <c r="G9" s="70" t="s">
        <v>149</v>
      </c>
      <c r="H9" s="70" t="s">
        <v>153</v>
      </c>
      <c r="I9" s="72">
        <v>404522958</v>
      </c>
      <c r="J9" s="77"/>
    </row>
    <row r="10" spans="2:10" ht="15.95" customHeight="1" x14ac:dyDescent="0.2">
      <c r="B10" s="70" t="s">
        <v>80</v>
      </c>
      <c r="C10" s="70" t="s">
        <v>81</v>
      </c>
      <c r="D10" s="71">
        <v>43385</v>
      </c>
      <c r="E10" s="71">
        <v>43402</v>
      </c>
      <c r="F10" s="79">
        <f>NETWORKDAYS.INTL(D10,E10,1,[1]rangos!$B$18:$B$39)</f>
        <v>11</v>
      </c>
      <c r="G10" s="70" t="s">
        <v>149</v>
      </c>
      <c r="H10" s="70" t="s">
        <v>151</v>
      </c>
      <c r="I10" s="72">
        <v>189458906</v>
      </c>
      <c r="J10" s="77"/>
    </row>
    <row r="11" spans="2:10" ht="15.95" customHeight="1" x14ac:dyDescent="0.2">
      <c r="B11" s="70" t="s">
        <v>82</v>
      </c>
      <c r="C11" s="70" t="s">
        <v>83</v>
      </c>
      <c r="D11" s="71">
        <v>43384</v>
      </c>
      <c r="E11" s="71">
        <v>43402</v>
      </c>
      <c r="F11" s="79">
        <f>NETWORKDAYS.INTL(D11,E11,1,[1]rangos!$B$18:$B$39)</f>
        <v>12</v>
      </c>
      <c r="G11" s="70" t="s">
        <v>149</v>
      </c>
      <c r="H11" s="70" t="s">
        <v>151</v>
      </c>
      <c r="I11" s="72">
        <v>134214562</v>
      </c>
      <c r="J11" s="77"/>
    </row>
    <row r="12" spans="2:10" ht="15.95" customHeight="1" x14ac:dyDescent="0.2">
      <c r="B12" s="70" t="s">
        <v>84</v>
      </c>
      <c r="C12" s="70" t="s">
        <v>85</v>
      </c>
      <c r="D12" s="71">
        <v>43385</v>
      </c>
      <c r="E12" s="71">
        <v>43402</v>
      </c>
      <c r="F12" s="79">
        <f>NETWORKDAYS.INTL(D12,E12,1,[1]rangos!$B$18:$B$39)</f>
        <v>11</v>
      </c>
      <c r="G12" s="70" t="s">
        <v>149</v>
      </c>
      <c r="H12" s="70" t="s">
        <v>153</v>
      </c>
      <c r="I12" s="72">
        <v>189458906</v>
      </c>
      <c r="J12" s="78"/>
    </row>
    <row r="13" spans="2:10" ht="15.95" customHeight="1" x14ac:dyDescent="0.2">
      <c r="B13" s="70" t="s">
        <v>86</v>
      </c>
      <c r="C13" s="70" t="s">
        <v>87</v>
      </c>
      <c r="D13" s="71">
        <v>43384</v>
      </c>
      <c r="E13" s="71">
        <v>43402</v>
      </c>
      <c r="F13" s="79">
        <f>NETWORKDAYS.INTL(D13,E13,1,[1]rangos!$B$18:$B$39)</f>
        <v>12</v>
      </c>
      <c r="G13" s="70" t="s">
        <v>149</v>
      </c>
      <c r="H13" s="70" t="s">
        <v>151</v>
      </c>
      <c r="I13" s="72">
        <v>131847959</v>
      </c>
      <c r="J13" s="77"/>
    </row>
    <row r="14" spans="2:10" ht="24.75" customHeight="1" x14ac:dyDescent="0.2">
      <c r="B14" s="70" t="s">
        <v>88</v>
      </c>
      <c r="C14" s="97" t="s">
        <v>89</v>
      </c>
      <c r="D14" s="98">
        <v>43318</v>
      </c>
      <c r="E14" s="98">
        <v>43361</v>
      </c>
      <c r="F14" s="80">
        <f>NETWORKDAYS.INTL(D14,E14,1,[1]rangos!$B$18:$B$39)</f>
        <v>30</v>
      </c>
      <c r="G14" s="97" t="s">
        <v>149</v>
      </c>
      <c r="H14" s="97" t="s">
        <v>150</v>
      </c>
      <c r="I14" s="99">
        <v>147706667</v>
      </c>
      <c r="J14" s="103" t="s">
        <v>167</v>
      </c>
    </row>
    <row r="15" spans="2:10" ht="15.75" customHeight="1" x14ac:dyDescent="0.2">
      <c r="B15" s="70" t="s">
        <v>90</v>
      </c>
      <c r="C15" s="70" t="s">
        <v>91</v>
      </c>
      <c r="D15" s="71">
        <v>43385</v>
      </c>
      <c r="E15" s="71">
        <v>43393</v>
      </c>
      <c r="F15" s="79">
        <f>NETWORKDAYS.INTL(D15,E15,1,[1]rangos!$B$18:$B$39)</f>
        <v>5</v>
      </c>
      <c r="G15" s="70" t="s">
        <v>149</v>
      </c>
      <c r="H15" s="70" t="s">
        <v>151</v>
      </c>
      <c r="I15" s="72">
        <v>118942443</v>
      </c>
      <c r="J15" s="77"/>
    </row>
    <row r="16" spans="2:10" x14ac:dyDescent="0.2">
      <c r="B16" s="70" t="s">
        <v>92</v>
      </c>
      <c r="C16" s="70" t="s">
        <v>93</v>
      </c>
      <c r="D16" s="71">
        <v>43364</v>
      </c>
      <c r="E16" s="71">
        <v>43378</v>
      </c>
      <c r="F16" s="79">
        <f>NETWORKDAYS.INTL(D16,E16,1,[1]rangos!$B$18:$B$39)</f>
        <v>11</v>
      </c>
      <c r="G16" s="70" t="s">
        <v>149</v>
      </c>
      <c r="H16" s="70" t="s">
        <v>151</v>
      </c>
      <c r="I16" s="72">
        <v>134426797</v>
      </c>
      <c r="J16" s="77"/>
    </row>
    <row r="17" spans="2:10" x14ac:dyDescent="0.2">
      <c r="B17" s="70" t="s">
        <v>94</v>
      </c>
      <c r="C17" s="70" t="s">
        <v>95</v>
      </c>
      <c r="D17" s="71">
        <v>43292</v>
      </c>
      <c r="E17" s="71">
        <v>43298</v>
      </c>
      <c r="F17" s="79">
        <f>NETWORKDAYS.INTL(D17,E17,1,[1]rangos!$B$18:$B$39)</f>
        <v>5</v>
      </c>
      <c r="G17" s="70" t="s">
        <v>149</v>
      </c>
      <c r="H17" s="70" t="s">
        <v>154</v>
      </c>
      <c r="I17" s="72">
        <v>46161183</v>
      </c>
      <c r="J17" s="77"/>
    </row>
    <row r="18" spans="2:10" x14ac:dyDescent="0.2">
      <c r="B18" s="70" t="s">
        <v>96</v>
      </c>
      <c r="C18" s="70" t="s">
        <v>97</v>
      </c>
      <c r="D18" s="71">
        <v>43263</v>
      </c>
      <c r="E18" s="71">
        <v>43272</v>
      </c>
      <c r="F18" s="79">
        <f>NETWORKDAYS.INTL(D18,E18,1,[1]rangos!$B$18:$B$39)</f>
        <v>8</v>
      </c>
      <c r="G18" s="70" t="s">
        <v>149</v>
      </c>
      <c r="H18" s="70" t="s">
        <v>154</v>
      </c>
      <c r="I18" s="72">
        <v>425132290</v>
      </c>
      <c r="J18" s="77"/>
    </row>
    <row r="19" spans="2:10" x14ac:dyDescent="0.2">
      <c r="B19" s="70" t="s">
        <v>98</v>
      </c>
      <c r="C19" s="70" t="s">
        <v>99</v>
      </c>
      <c r="D19" s="71">
        <v>43251</v>
      </c>
      <c r="E19" s="71">
        <v>43272</v>
      </c>
      <c r="F19" s="79">
        <f>NETWORKDAYS.INTL(D19,E19,1,[1]rangos!$B$18:$B$39)</f>
        <v>14</v>
      </c>
      <c r="G19" s="70" t="s">
        <v>149</v>
      </c>
      <c r="H19" s="70" t="s">
        <v>155</v>
      </c>
      <c r="I19" s="72">
        <v>258380495</v>
      </c>
      <c r="J19" s="77"/>
    </row>
    <row r="20" spans="2:10" x14ac:dyDescent="0.2">
      <c r="B20" s="70" t="s">
        <v>100</v>
      </c>
      <c r="C20" s="70" t="s">
        <v>101</v>
      </c>
      <c r="D20" s="71">
        <v>43347</v>
      </c>
      <c r="E20" s="71">
        <v>43361</v>
      </c>
      <c r="F20" s="79">
        <f>NETWORKDAYS.INTL(D20,E20,1,[1]rangos!$B$18:$B$39)</f>
        <v>11</v>
      </c>
      <c r="G20" s="70" t="s">
        <v>149</v>
      </c>
      <c r="H20" s="70" t="s">
        <v>152</v>
      </c>
      <c r="I20" s="72">
        <v>162046912</v>
      </c>
      <c r="J20" s="77"/>
    </row>
    <row r="21" spans="2:10" ht="25.5" x14ac:dyDescent="0.2">
      <c r="B21" s="70" t="s">
        <v>102</v>
      </c>
      <c r="C21" s="70" t="s">
        <v>103</v>
      </c>
      <c r="D21" s="71">
        <v>43327</v>
      </c>
      <c r="E21" s="71">
        <v>43361</v>
      </c>
      <c r="F21" s="80">
        <f>NETWORKDAYS.INTL(D21,E21,1,[1]rangos!$B$18:$B$39)</f>
        <v>24</v>
      </c>
      <c r="G21" s="70" t="s">
        <v>149</v>
      </c>
      <c r="H21" s="70" t="s">
        <v>154</v>
      </c>
      <c r="I21" s="72">
        <v>209385220</v>
      </c>
      <c r="J21" s="77" t="s">
        <v>167</v>
      </c>
    </row>
    <row r="22" spans="2:10" s="112" customFormat="1" x14ac:dyDescent="0.2">
      <c r="B22" s="107" t="s">
        <v>104</v>
      </c>
      <c r="C22" s="107" t="s">
        <v>105</v>
      </c>
      <c r="D22" s="108">
        <v>43346</v>
      </c>
      <c r="F22" s="109">
        <v>0</v>
      </c>
      <c r="G22" s="107" t="s">
        <v>149</v>
      </c>
      <c r="H22" s="107" t="s">
        <v>152</v>
      </c>
      <c r="I22" s="110">
        <v>692147009</v>
      </c>
      <c r="J22" s="111" t="s">
        <v>162</v>
      </c>
    </row>
    <row r="23" spans="2:10" s="112" customFormat="1" x14ac:dyDescent="0.2">
      <c r="B23" s="107" t="s">
        <v>106</v>
      </c>
      <c r="C23" s="107" t="s">
        <v>107</v>
      </c>
      <c r="D23" s="108">
        <v>43385</v>
      </c>
      <c r="E23" s="108"/>
      <c r="F23" s="109">
        <v>0</v>
      </c>
      <c r="G23" s="107" t="s">
        <v>149</v>
      </c>
      <c r="H23" s="107" t="s">
        <v>150</v>
      </c>
      <c r="I23" s="110">
        <v>700000000</v>
      </c>
      <c r="J23" s="111" t="s">
        <v>162</v>
      </c>
    </row>
    <row r="24" spans="2:10" x14ac:dyDescent="0.2">
      <c r="B24" s="70" t="s">
        <v>108</v>
      </c>
      <c r="C24" s="70" t="s">
        <v>109</v>
      </c>
      <c r="D24" s="71">
        <v>43287</v>
      </c>
      <c r="E24" s="71">
        <v>43292</v>
      </c>
      <c r="F24" s="79">
        <f>NETWORKDAYS.INTL(D24,E24,1,[1]rangos!$B$18:$B$39)</f>
        <v>4</v>
      </c>
      <c r="G24" s="70" t="s">
        <v>149</v>
      </c>
      <c r="H24" s="70" t="s">
        <v>151</v>
      </c>
      <c r="I24" s="72">
        <v>637284194</v>
      </c>
      <c r="J24" s="77"/>
    </row>
    <row r="25" spans="2:10" x14ac:dyDescent="0.2">
      <c r="B25" s="70" t="s">
        <v>110</v>
      </c>
      <c r="C25" s="70" t="s">
        <v>111</v>
      </c>
      <c r="D25" s="71">
        <v>43285</v>
      </c>
      <c r="E25" s="71">
        <v>43292</v>
      </c>
      <c r="F25" s="79">
        <f>NETWORKDAYS.INTL(D25,E25,1,[1]rangos!$B$18:$B$39)</f>
        <v>6</v>
      </c>
      <c r="G25" s="70" t="s">
        <v>149</v>
      </c>
      <c r="H25" s="70" t="s">
        <v>155</v>
      </c>
      <c r="I25" s="72">
        <v>650043000</v>
      </c>
      <c r="J25" s="77"/>
    </row>
    <row r="26" spans="2:10" x14ac:dyDescent="0.2">
      <c r="B26" s="70" t="s">
        <v>112</v>
      </c>
      <c r="C26" s="70" t="s">
        <v>113</v>
      </c>
      <c r="D26" s="71">
        <v>43378</v>
      </c>
      <c r="E26" s="71">
        <v>43402</v>
      </c>
      <c r="F26" s="79">
        <f>NETWORKDAYS.INTL(D26,E26,1,[1]rangos!$B$18:$B$39)</f>
        <v>16</v>
      </c>
      <c r="G26" s="70" t="s">
        <v>149</v>
      </c>
      <c r="H26" s="70" t="s">
        <v>151</v>
      </c>
      <c r="I26" s="72">
        <v>107837312</v>
      </c>
      <c r="J26" s="77"/>
    </row>
    <row r="27" spans="2:10" x14ac:dyDescent="0.2">
      <c r="B27" s="70" t="s">
        <v>114</v>
      </c>
      <c r="C27" s="70" t="s">
        <v>115</v>
      </c>
      <c r="D27" s="71">
        <v>43376</v>
      </c>
      <c r="E27" s="71">
        <v>43393</v>
      </c>
      <c r="F27" s="79">
        <f>NETWORKDAYS.INTL(D27,E27,1,[1]rangos!$B$18:$B$39)</f>
        <v>12</v>
      </c>
      <c r="G27" s="70" t="s">
        <v>149</v>
      </c>
      <c r="H27" s="70" t="s">
        <v>151</v>
      </c>
      <c r="I27" s="72">
        <v>172022897</v>
      </c>
      <c r="J27" s="77"/>
    </row>
    <row r="28" spans="2:10" x14ac:dyDescent="0.2">
      <c r="B28" s="70" t="s">
        <v>116</v>
      </c>
      <c r="C28" s="70" t="s">
        <v>117</v>
      </c>
      <c r="D28" s="71">
        <v>43385</v>
      </c>
      <c r="E28" s="71">
        <v>43402</v>
      </c>
      <c r="F28" s="79">
        <f>NETWORKDAYS.INTL(D28,E28,1,[1]rangos!$B$18:$B$39)</f>
        <v>11</v>
      </c>
      <c r="G28" s="70" t="s">
        <v>149</v>
      </c>
      <c r="H28" s="70" t="s">
        <v>151</v>
      </c>
      <c r="I28" s="72">
        <v>45433964</v>
      </c>
      <c r="J28" s="77"/>
    </row>
    <row r="29" spans="2:10" x14ac:dyDescent="0.2">
      <c r="B29" s="70" t="s">
        <v>118</v>
      </c>
      <c r="C29" s="70" t="s">
        <v>119</v>
      </c>
      <c r="D29" s="71">
        <v>43285</v>
      </c>
      <c r="E29" s="71">
        <v>43292</v>
      </c>
      <c r="F29" s="79">
        <f>NETWORKDAYS.INTL(D29,E29,1,[1]rangos!$B$18:$B$39)</f>
        <v>6</v>
      </c>
      <c r="G29" s="70" t="s">
        <v>149</v>
      </c>
      <c r="H29" s="70" t="s">
        <v>156</v>
      </c>
      <c r="I29" s="72">
        <v>7826133</v>
      </c>
      <c r="J29" s="77"/>
    </row>
    <row r="30" spans="2:10" x14ac:dyDescent="0.2">
      <c r="B30" s="70" t="s">
        <v>120</v>
      </c>
      <c r="C30" s="70" t="s">
        <v>121</v>
      </c>
      <c r="D30" s="71">
        <v>43312</v>
      </c>
      <c r="E30" s="71">
        <v>43314</v>
      </c>
      <c r="F30" s="79">
        <f>NETWORKDAYS.INTL(D30,E30,1,[1]rangos!$B$18:$B$39)</f>
        <v>3</v>
      </c>
      <c r="G30" s="70" t="s">
        <v>149</v>
      </c>
      <c r="H30" s="70" t="s">
        <v>154</v>
      </c>
      <c r="I30" s="72">
        <v>178076220</v>
      </c>
      <c r="J30" s="77"/>
    </row>
    <row r="31" spans="2:10" s="112" customFormat="1" x14ac:dyDescent="0.2">
      <c r="B31" s="107" t="s">
        <v>122</v>
      </c>
      <c r="C31" s="107" t="s">
        <v>123</v>
      </c>
      <c r="D31" s="108">
        <v>43369</v>
      </c>
      <c r="E31" s="108"/>
      <c r="F31" s="109">
        <v>0</v>
      </c>
      <c r="G31" s="107" t="s">
        <v>149</v>
      </c>
      <c r="H31" s="107" t="s">
        <v>152</v>
      </c>
      <c r="I31" s="110">
        <v>57670000</v>
      </c>
      <c r="J31" s="111" t="s">
        <v>163</v>
      </c>
    </row>
    <row r="32" spans="2:10" x14ac:dyDescent="0.2">
      <c r="B32" s="70" t="s">
        <v>124</v>
      </c>
      <c r="C32" s="70" t="s">
        <v>125</v>
      </c>
      <c r="D32" s="71">
        <v>43306</v>
      </c>
      <c r="E32" s="71">
        <v>43314</v>
      </c>
      <c r="F32" s="79">
        <f>NETWORKDAYS.INTL(D32,E32,1,[1]rangos!$B$18:$B$39)</f>
        <v>7</v>
      </c>
      <c r="G32" s="70" t="s">
        <v>149</v>
      </c>
      <c r="H32" s="70" t="s">
        <v>150</v>
      </c>
      <c r="I32" s="72">
        <v>168857600</v>
      </c>
      <c r="J32" s="77"/>
    </row>
    <row r="33" spans="2:10" x14ac:dyDescent="0.2">
      <c r="B33" s="70" t="s">
        <v>126</v>
      </c>
      <c r="C33" s="70" t="s">
        <v>127</v>
      </c>
      <c r="D33" s="71">
        <v>43385</v>
      </c>
      <c r="E33" s="71">
        <v>43402</v>
      </c>
      <c r="F33" s="79">
        <f>NETWORKDAYS.INTL(D33,E33,1,[1]rangos!$B$18:$B$39)</f>
        <v>11</v>
      </c>
      <c r="G33" s="70" t="s">
        <v>149</v>
      </c>
      <c r="H33" s="70" t="s">
        <v>151</v>
      </c>
      <c r="I33" s="72">
        <v>19450430</v>
      </c>
      <c r="J33" s="77"/>
    </row>
    <row r="34" spans="2:10" ht="25.5" x14ac:dyDescent="0.2">
      <c r="B34" s="70" t="s">
        <v>128</v>
      </c>
      <c r="C34" s="70" t="s">
        <v>129</v>
      </c>
      <c r="D34" s="71">
        <v>43335</v>
      </c>
      <c r="E34" s="71">
        <v>43361</v>
      </c>
      <c r="F34" s="80">
        <f>NETWORKDAYS.INTL(D34,E34,1,[1]rangos!$B$18:$B$39)</f>
        <v>19</v>
      </c>
      <c r="G34" s="70" t="s">
        <v>149</v>
      </c>
      <c r="H34" s="70" t="s">
        <v>153</v>
      </c>
      <c r="I34" s="72">
        <v>53033333</v>
      </c>
      <c r="J34" s="77" t="s">
        <v>167</v>
      </c>
    </row>
    <row r="35" spans="2:10" s="112" customFormat="1" x14ac:dyDescent="0.2">
      <c r="B35" s="107" t="s">
        <v>130</v>
      </c>
      <c r="C35" s="107" t="s">
        <v>131</v>
      </c>
      <c r="D35" s="108">
        <v>43378</v>
      </c>
      <c r="E35" s="108"/>
      <c r="F35" s="109">
        <v>0</v>
      </c>
      <c r="G35" s="107" t="s">
        <v>149</v>
      </c>
      <c r="H35" s="107" t="s">
        <v>154</v>
      </c>
      <c r="I35" s="110">
        <v>1648626000</v>
      </c>
      <c r="J35" s="111" t="s">
        <v>164</v>
      </c>
    </row>
    <row r="36" spans="2:10" s="104" customFormat="1" x14ac:dyDescent="0.2">
      <c r="B36" s="113" t="s">
        <v>132</v>
      </c>
      <c r="C36" s="113" t="s">
        <v>133</v>
      </c>
      <c r="D36" s="114">
        <v>43347</v>
      </c>
      <c r="E36" s="114">
        <v>43361</v>
      </c>
      <c r="F36" s="115">
        <f>NETWORKDAYS.INTL(D36,E36,1,[1]rangos!$B$18:$B$39)</f>
        <v>11</v>
      </c>
      <c r="G36" s="113" t="s">
        <v>149</v>
      </c>
      <c r="H36" s="113" t="s">
        <v>151</v>
      </c>
      <c r="I36" s="116">
        <v>316554772</v>
      </c>
      <c r="J36" s="106"/>
    </row>
    <row r="37" spans="2:10" ht="25.5" x14ac:dyDescent="0.2">
      <c r="B37" s="70" t="s">
        <v>134</v>
      </c>
      <c r="C37" s="70" t="s">
        <v>135</v>
      </c>
      <c r="D37" s="71">
        <v>43320</v>
      </c>
      <c r="E37" s="71">
        <v>43361</v>
      </c>
      <c r="F37" s="80">
        <f>NETWORKDAYS.INTL(D37,E37,1,[1]rangos!$B$18:$B$39)</f>
        <v>29</v>
      </c>
      <c r="G37" s="70" t="s">
        <v>149</v>
      </c>
      <c r="H37" s="70" t="s">
        <v>152</v>
      </c>
      <c r="I37" s="72">
        <v>111000000</v>
      </c>
      <c r="J37" s="77" t="s">
        <v>167</v>
      </c>
    </row>
    <row r="38" spans="2:10" s="112" customFormat="1" x14ac:dyDescent="0.2">
      <c r="B38" s="107" t="s">
        <v>136</v>
      </c>
      <c r="C38" s="107" t="s">
        <v>137</v>
      </c>
      <c r="D38" s="108">
        <v>43383</v>
      </c>
      <c r="E38" s="108"/>
      <c r="F38" s="109">
        <v>0</v>
      </c>
      <c r="G38" s="107" t="s">
        <v>149</v>
      </c>
      <c r="H38" s="107" t="s">
        <v>154</v>
      </c>
      <c r="I38" s="110">
        <v>384945408</v>
      </c>
      <c r="J38" s="111" t="s">
        <v>165</v>
      </c>
    </row>
    <row r="39" spans="2:10" s="112" customFormat="1" x14ac:dyDescent="0.2">
      <c r="B39" s="117" t="s">
        <v>138</v>
      </c>
      <c r="C39" s="117" t="s">
        <v>139</v>
      </c>
      <c r="D39" s="118">
        <v>43347</v>
      </c>
      <c r="E39" s="118"/>
      <c r="F39" s="119">
        <v>0</v>
      </c>
      <c r="G39" s="117" t="s">
        <v>149</v>
      </c>
      <c r="H39" s="117" t="s">
        <v>151</v>
      </c>
      <c r="I39" s="120">
        <v>253317007</v>
      </c>
      <c r="J39" s="111" t="s">
        <v>162</v>
      </c>
    </row>
    <row r="40" spans="2:10" x14ac:dyDescent="0.2">
      <c r="B40" s="70" t="s">
        <v>140</v>
      </c>
      <c r="C40" s="70" t="s">
        <v>141</v>
      </c>
      <c r="D40" s="71">
        <v>43363</v>
      </c>
      <c r="E40" s="71">
        <v>43378</v>
      </c>
      <c r="F40" s="79">
        <f>NETWORKDAYS.INTL(D40,E40,1,[1]rangos!$B$18:$B$39)</f>
        <v>12</v>
      </c>
      <c r="G40" s="70" t="s">
        <v>149</v>
      </c>
      <c r="H40" s="70" t="s">
        <v>151</v>
      </c>
      <c r="I40" s="72">
        <v>154724333</v>
      </c>
      <c r="J40" s="77"/>
    </row>
    <row r="41" spans="2:10" ht="25.5" x14ac:dyDescent="0.2">
      <c r="B41" s="70" t="s">
        <v>142</v>
      </c>
      <c r="C41" s="70" t="s">
        <v>143</v>
      </c>
      <c r="D41" s="71">
        <v>43328</v>
      </c>
      <c r="E41" s="71">
        <v>43361</v>
      </c>
      <c r="F41" s="80">
        <f>NETWORKDAYS.INTL(D41,E41,1,[1]rangos!$B$18:$B$39)</f>
        <v>23</v>
      </c>
      <c r="G41" s="70" t="s">
        <v>149</v>
      </c>
      <c r="H41" s="70" t="s">
        <v>151</v>
      </c>
      <c r="I41" s="72">
        <v>61674827</v>
      </c>
      <c r="J41" s="77" t="s">
        <v>167</v>
      </c>
    </row>
    <row r="42" spans="2:10" ht="51" x14ac:dyDescent="0.2">
      <c r="B42" s="70" t="s">
        <v>144</v>
      </c>
      <c r="C42" s="70" t="s">
        <v>145</v>
      </c>
      <c r="D42" s="71">
        <v>43320</v>
      </c>
      <c r="E42" s="71">
        <v>43378</v>
      </c>
      <c r="F42" s="80">
        <f>NETWORKDAYS.INTL(D42,E42,1,[1]rangos!$B$18:$B$39)</f>
        <v>42</v>
      </c>
      <c r="G42" s="70" t="s">
        <v>149</v>
      </c>
      <c r="H42" s="70" t="s">
        <v>157</v>
      </c>
      <c r="I42" s="72">
        <v>859419707</v>
      </c>
      <c r="J42" s="106" t="s">
        <v>176</v>
      </c>
    </row>
    <row r="43" spans="2:10" x14ac:dyDescent="0.2">
      <c r="B43" s="70" t="s">
        <v>146</v>
      </c>
      <c r="C43" s="70" t="s">
        <v>147</v>
      </c>
      <c r="D43" s="71">
        <v>43363</v>
      </c>
      <c r="E43" s="71">
        <v>43378</v>
      </c>
      <c r="F43" s="79">
        <f>NETWORKDAYS.INTL(D43,E43,1,[1]rangos!$B$18:$B$39)</f>
        <v>12</v>
      </c>
      <c r="G43" s="70" t="s">
        <v>149</v>
      </c>
      <c r="H43" s="70" t="s">
        <v>151</v>
      </c>
      <c r="I43" s="72">
        <v>273493500</v>
      </c>
      <c r="J43" s="77"/>
    </row>
    <row r="44" spans="2:10" x14ac:dyDescent="0.2">
      <c r="G44" s="73"/>
      <c r="H44" s="73"/>
      <c r="I44" s="74"/>
    </row>
    <row r="45" spans="2:10" x14ac:dyDescent="0.2">
      <c r="G45" s="73"/>
      <c r="H45" s="73"/>
      <c r="I45" s="74"/>
    </row>
    <row r="46" spans="2:10" x14ac:dyDescent="0.2">
      <c r="G46" s="73"/>
      <c r="H46" s="73"/>
      <c r="I46" s="74"/>
    </row>
    <row r="47" spans="2:10" x14ac:dyDescent="0.2">
      <c r="G47" s="73"/>
      <c r="H47" s="73"/>
      <c r="I47" s="74"/>
    </row>
    <row r="48" spans="2:10" x14ac:dyDescent="0.2">
      <c r="G48" s="73"/>
      <c r="H48" s="73"/>
      <c r="I48" s="74"/>
    </row>
    <row r="49" spans="6:9" x14ac:dyDescent="0.2">
      <c r="F49" s="105"/>
      <c r="G49" s="73"/>
      <c r="H49" s="73"/>
      <c r="I49" s="74"/>
    </row>
    <row r="50" spans="6:9" x14ac:dyDescent="0.2">
      <c r="G50" s="73"/>
      <c r="H50" s="73"/>
      <c r="I50" s="74"/>
    </row>
    <row r="51" spans="6:9" x14ac:dyDescent="0.2">
      <c r="G51" s="73"/>
      <c r="H51" s="73"/>
      <c r="I51" s="74"/>
    </row>
    <row r="52" spans="6:9" x14ac:dyDescent="0.2">
      <c r="G52" s="73"/>
      <c r="H52" s="73"/>
      <c r="I52" s="74"/>
    </row>
    <row r="53" spans="6:9" x14ac:dyDescent="0.2">
      <c r="G53" s="73"/>
      <c r="H53" s="73"/>
      <c r="I53" s="74"/>
    </row>
    <row r="54" spans="6:9" x14ac:dyDescent="0.2">
      <c r="G54" s="73"/>
      <c r="H54" s="73"/>
      <c r="I54" s="74"/>
    </row>
    <row r="55" spans="6:9" x14ac:dyDescent="0.2">
      <c r="G55" s="73"/>
      <c r="H55" s="73"/>
      <c r="I55" s="74"/>
    </row>
    <row r="56" spans="6:9" x14ac:dyDescent="0.2">
      <c r="G56" s="73"/>
      <c r="H56" s="73"/>
      <c r="I56" s="74"/>
    </row>
    <row r="57" spans="6:9" x14ac:dyDescent="0.2">
      <c r="G57" s="73"/>
      <c r="H57" s="73"/>
      <c r="I57" s="74"/>
    </row>
    <row r="58" spans="6:9" x14ac:dyDescent="0.2">
      <c r="G58" s="73"/>
      <c r="H58" s="73"/>
      <c r="I58" s="74"/>
    </row>
    <row r="59" spans="6:9" x14ac:dyDescent="0.2">
      <c r="G59" s="73"/>
      <c r="H59" s="73"/>
      <c r="I59" s="74"/>
    </row>
    <row r="60" spans="6:9" x14ac:dyDescent="0.2">
      <c r="G60" s="73"/>
      <c r="H60" s="73"/>
      <c r="I60" s="74"/>
    </row>
    <row r="61" spans="6:9" x14ac:dyDescent="0.2">
      <c r="G61" s="75"/>
      <c r="H61" s="75"/>
      <c r="I61" s="76"/>
    </row>
  </sheetData>
  <autoFilter ref="A5:J43">
    <filterColumn colId="9">
      <filters blank="1">
        <filter val="El proyecto fue devuelto por considerarse no previable"/>
        <filter val="El proyecto fue no viable por Comité Interno"/>
        <filter val="El proyecto fue no viable tecnicamente"/>
        <filter val="El proyecto fue presentado a Comité Directivo el 18/09/2018 quedando aplazado sujeto a ajustes y presentado nuevamente en el Comité Directivo del 5/10/2018"/>
        <filter val="El proyecto fue retirado por el proponente"/>
        <filter val="El proyecto no fue incluido en el Comité Directivo Virtual del 27 al 29 de agosto"/>
        <filter val="No se realizó Comité Directivo antes de esta fecha por lo que afecto los tiempos."/>
        <filter val="No se realizó Comité Interno la segunda semana de octubre por lo tanto fue necesario esperar hasta el Comité Interno del 17 de octubre de 2018"/>
      </filters>
    </filterColumn>
  </autoFilter>
  <mergeCells count="2">
    <mergeCell ref="C2:I4"/>
    <mergeCell ref="J2:J4"/>
  </mergeCells>
  <pageMargins left="0.70866141732283472" right="0.70866141732283472" top="0.74803149606299213" bottom="0.74803149606299213" header="0.31496062992125984" footer="0.31496062992125984"/>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tecnica de indicador </vt:lpstr>
      <vt:lpstr>Ficha medición indicador</vt:lpstr>
      <vt:lpstr>soporte</vt:lpstr>
      <vt:lpstr>'Ficha medición indicador'!Área_de_impresión</vt:lpstr>
      <vt:lpstr>'Ficha tecnica de indicador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2018-04-10T13:42:41Z</cp:lastPrinted>
  <dcterms:created xsi:type="dcterms:W3CDTF">2007-03-27T20:35:29Z</dcterms:created>
  <dcterms:modified xsi:type="dcterms:W3CDTF">2019-02-11T17:00:08Z</dcterms:modified>
</cp:coreProperties>
</file>