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3. Proyectos\Competitividad\"/>
    </mc:Choice>
  </mc:AlternateContent>
  <bookViews>
    <workbookView xWindow="-120" yWindow="-120" windowWidth="20730" windowHeight="11160" tabRatio="548" activeTab="2"/>
  </bookViews>
  <sheets>
    <sheet name="Rangos" sheetId="17" r:id="rId1"/>
    <sheet name="Ficha tecnica de indicador" sheetId="4" r:id="rId2"/>
    <sheet name="Ficha medición indicador" sheetId="12" r:id="rId3"/>
    <sheet name="soporte" sheetId="15" r:id="rId4"/>
  </sheets>
  <definedNames>
    <definedName name="_xlnm._FilterDatabase" localSheetId="3" hidden="1">soporte!$B$5:$J$40</definedName>
    <definedName name="_xlnm.Print_Area" localSheetId="2">'Ficha medición indicador'!$B$2:$J$67</definedName>
    <definedName name="_xlnm.Print_Area" localSheetId="1">'Ficha tecnica de indicador'!$B$1:$E$16</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9" i="12" l="1"/>
  <c r="C32" i="12"/>
  <c r="C30" i="12"/>
  <c r="C29" i="12"/>
  <c r="F28" i="12"/>
  <c r="F29" i="12"/>
  <c r="F30" i="12"/>
  <c r="F31" i="12"/>
  <c r="C28" i="12"/>
  <c r="F8" i="15"/>
  <c r="F7" i="15"/>
  <c r="F6" i="15"/>
  <c r="F21" i="15"/>
  <c r="F10" i="15"/>
  <c r="F9" i="15"/>
  <c r="C27" i="12"/>
  <c r="F32" i="15" l="1"/>
  <c r="C31" i="12"/>
  <c r="F24" i="15" l="1"/>
  <c r="F22" i="15" l="1"/>
  <c r="F12" i="15" l="1"/>
  <c r="F13" i="15"/>
  <c r="F16" i="15"/>
  <c r="F17" i="15"/>
  <c r="F18" i="15"/>
  <c r="F19" i="15"/>
  <c r="F20" i="15"/>
  <c r="F23" i="15"/>
  <c r="F25" i="15"/>
  <c r="F26" i="15"/>
  <c r="F27" i="15"/>
  <c r="F28" i="15"/>
  <c r="F29" i="15"/>
  <c r="F30" i="15"/>
  <c r="F31" i="15"/>
  <c r="F33" i="15"/>
  <c r="F34" i="15"/>
  <c r="F36" i="15"/>
  <c r="F37" i="15"/>
  <c r="F38" i="15"/>
  <c r="F39" i="15"/>
  <c r="F40" i="15"/>
  <c r="F11" i="15"/>
  <c r="F9" i="12" l="1"/>
  <c r="L34" i="12" l="1"/>
  <c r="E34" i="12"/>
  <c r="F34" i="12" s="1"/>
  <c r="L33" i="12"/>
  <c r="E33" i="12"/>
  <c r="F33" i="12" s="1"/>
  <c r="L32" i="12"/>
  <c r="E32" i="12"/>
  <c r="F32" i="12" s="1"/>
  <c r="L31" i="12"/>
  <c r="E31" i="12"/>
  <c r="L30" i="12"/>
  <c r="E30" i="12"/>
  <c r="L29" i="12"/>
  <c r="E29" i="12"/>
  <c r="L28" i="12"/>
  <c r="E28" i="12"/>
  <c r="L27" i="12"/>
  <c r="F27" i="12"/>
  <c r="E27" i="12"/>
  <c r="L26" i="12"/>
  <c r="E26" i="12"/>
  <c r="F26" i="12" s="1"/>
  <c r="L25" i="12"/>
  <c r="E25" i="12"/>
  <c r="F25" i="12" s="1"/>
  <c r="L24" i="12"/>
  <c r="E24" i="12"/>
  <c r="F24" i="12" s="1"/>
  <c r="L23"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<sst xmlns="http://schemas.openxmlformats.org/spreadsheetml/2006/main" count="355" uniqueCount="227">
  <si>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</si>
  <si>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</si>
  <si>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</si>
  <si>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</si>
  <si>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</si>
  <si>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</si>
  <si>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</si>
  <si>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</si>
  <si>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</si>
  <si>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</si>
  <si>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</si>
  <si>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</si>
  <si>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</si>
  <si>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</si>
  <si>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</si>
  <si>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</si>
  <si>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</si>
  <si>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</si>
  <si>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</si>
  <si>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</si>
  <si>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</si>
  <si>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</si>
  <si>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</si>
  <si>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</si>
  <si>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</si>
  <si>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</si>
  <si>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</si>
  <si>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</si>
  <si>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</si>
  <si>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</si>
  <si>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</si>
  <si>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</si>
  <si>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</si>
  <si>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</si>
  <si>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</si>
  <si>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</si>
  <si>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</si>
  <si>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</si>
  <si>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</si>
  <si>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</si>
  <si>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</si>
  <si>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</si>
  <si>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</si>
  <si>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</si>
  <si>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</si>
  <si>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</si>
  <si>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</si>
  <si>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</si>
  <si>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</si>
  <si>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</si>
  <si>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</si>
  <si>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</si>
  <si>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</si>
  <si>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</si>
  <si>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</si>
  <si>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</si>
  <si>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</si>
  <si>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</si>
  <si>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</si>
  <si>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</si>
  <si>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Código del Proyecto</t>
  </si>
  <si>
    <t>Nombre del Proyecto</t>
  </si>
  <si>
    <t>Fecha Aprobación Comité</t>
  </si>
  <si>
    <t>Línea Estratégica a la que aplica</t>
  </si>
  <si>
    <t>Programa</t>
  </si>
  <si>
    <t>Valor Aprobado Comité Directivo Pesos</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</si>
  <si>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</si>
  <si>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</si>
  <si>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</si>
  <si>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</si>
  <si>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</si>
  <si>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Porcentaje de proyectos con radicación de solicitud de contratación en jurídica</t>
  </si>
  <si>
    <t xml:space="preserve">Medir porcentualmente la cantidad de proyectos con radicación de solicitud de contratación  fente a los proyectos aprobados
</t>
  </si>
  <si>
    <t>(Número de Proyectos con radicación de la Solicitud de contratación / Número de Proyectos aprobados Fontur)*100</t>
  </si>
  <si>
    <t>Informe de proyectos radicados en jurídica con respecto a los aprobados</t>
  </si>
  <si>
    <t>En el análisis indicar la causa por la cual no radicado en la Dirección Juridica</t>
  </si>
  <si>
    <t>Fecha Radicación en Jurídica de la Solicitud de Contratación</t>
  </si>
  <si>
    <t>FICHA TECNICA DE INDICADOR DEL PORCENTAJE DE  PROYECTOS CON RADICACION DE SOLICITUD DE CONTRATACION EN JURIDICA</t>
  </si>
  <si>
    <t>Semestral</t>
  </si>
  <si>
    <t>INFORME DE PROYECTOS RADICADOS  EN JURIDICA DEL TOTAL DE  APROBADOS</t>
  </si>
  <si>
    <t>Causa de No Radicación</t>
  </si>
  <si>
    <t>FNTP-143-2018</t>
  </si>
  <si>
    <t>Fase I: Implementación de la Norma Técnica Sectorial NTS - TS - 001-1 "Destino Turístico - Área Turística. Requisitos de sostenibilidad", en el Corregimiento de Pance, de la ciudad de Santiago de Cali - Valle del Cauca</t>
  </si>
  <si>
    <t>Mejoramiento de la competitividad turística</t>
  </si>
  <si>
    <t>Calidad turística</t>
  </si>
  <si>
    <t>Formación, capacitación y sensibilización turística</t>
  </si>
  <si>
    <t>Planificación turística</t>
  </si>
  <si>
    <t>Estudios e implementación de estudios para el desarrollo competitivo del sector</t>
  </si>
  <si>
    <t>FNTP-058-2018</t>
  </si>
  <si>
    <t>VII CONGRESO DE AVITURISMO 2018 - "FERIA DE AVES DE SUDAMÉRICA".</t>
  </si>
  <si>
    <t>Formación, capacitación y sensibilización turística - 2018</t>
  </si>
  <si>
    <t>FNTP-186-2018</t>
  </si>
  <si>
    <t>I CONGRESO NACIONAL DE TURISMO DE AVENTURA 2018</t>
  </si>
  <si>
    <t>FNTP-184-2018</t>
  </si>
  <si>
    <t>Capacitación CIS (certified incentive specialist) para el fortalecimiento del turismo de reuniones</t>
  </si>
  <si>
    <t>FNTP-173-2018</t>
  </si>
  <si>
    <t>Estudio del servicio ofrecido por la cadena de valor del turismo MICE en el departamento del Atlántico</t>
  </si>
  <si>
    <t>FNTP-174-2018</t>
  </si>
  <si>
    <t>III Congreso Nacional de Termalismo y Aguas Minerales</t>
  </si>
  <si>
    <t>FNTP-072-2018</t>
  </si>
  <si>
    <t>Implementaciòn de la Norma técnica NTS -TS-001-1 "DESTINO TURÍSTICO - ÁREA TURÍSTICA, REQUISITOS DE SOSTENIBILIDAD" en un área turística delimitada del municipio de Guatapé</t>
  </si>
  <si>
    <t>FNTP-175-2018</t>
  </si>
  <si>
    <t>IV ENCUENTRO INTERNACIONAL DE TURISMO DE NEGOCIOS, FERIAS Y EVENTOS</t>
  </si>
  <si>
    <t>FNTP-206-2018</t>
  </si>
  <si>
    <t>V Seminario de Formación Turística celebrado con el apoyo de la OMT 2018</t>
  </si>
  <si>
    <t>FNTP-077-2018</t>
  </si>
  <si>
    <t>Show Room Hotelero y Gastronómico 2018</t>
  </si>
  <si>
    <t>FNTP-050-2018</t>
  </si>
  <si>
    <t>CONGRESO NACIONAL DE HOTELERÍA 2018: EL HUÉSPED EN EL CENTRO DEL NEGOCIO HOTELERO</t>
  </si>
  <si>
    <t>FNTP-049-2018</t>
  </si>
  <si>
    <t>FASE 2: CERTIFICACIÓN DE LA NTS TS 001-1 Y SU MANTENIMIENTO EN CINCO DESTINOS PERTENECIENTES A LOS DOCE CORREDORES TURÍSTICOS</t>
  </si>
  <si>
    <t>Calidad turística - 2018</t>
  </si>
  <si>
    <t>FNTP-087-2018</t>
  </si>
  <si>
    <t>DIPLOMADO EN MARKETING DIGITAL PARA HOTELES Y GESTIÓN DE RECURSOS HUMANOS EN LA HOTELERÍA</t>
  </si>
  <si>
    <t>FNTP-080-2018</t>
  </si>
  <si>
    <t>XXIII Congreso Nacional de Agencias de Viajes 2018</t>
  </si>
  <si>
    <t>FNTP-064-2018</t>
  </si>
  <si>
    <t>Fase 1: Implementación de la NTS TS 001-1 en un área turística delimitada dentro de tres destinos turísticos de Colombia</t>
  </si>
  <si>
    <t>FNTP-115-2018</t>
  </si>
  <si>
    <t>Diplomado Presencial de Gerencia de Propiedad Vacacional y Tiempo Compartido</t>
  </si>
  <si>
    <t>FNTP-117-2018</t>
  </si>
  <si>
    <t>Agenda académica en el marco del evento" Feria EXPOBAR , Versión 2018. Avances y tendencias del turismo musical en Colombia y el mundo"</t>
  </si>
  <si>
    <t>FNTP-148-2018</t>
  </si>
  <si>
    <t>Encuentro para la conservación y observación de las aves en el departamento de Nariño</t>
  </si>
  <si>
    <t>FNTP-054-2018</t>
  </si>
  <si>
    <t>Elaborar un folleto informativo sobre el registro de parques de diversiones y/o atracciones y dispositivos de entretenimiento familiar</t>
  </si>
  <si>
    <t>Seguridad turística</t>
  </si>
  <si>
    <t>FNTP-063-2018</t>
  </si>
  <si>
    <t>Componente Académico en el marco del XVI Congreso Gastronómico de la Ciudad de Popayán</t>
  </si>
  <si>
    <t>FNTP-061-2018</t>
  </si>
  <si>
    <t>Fase 1: Implementación de la NTS TS 001-1 en un área turística delimitada dentro del Municipio de Chinchiná, Caldas</t>
  </si>
  <si>
    <t>FNTP-192-2018</t>
  </si>
  <si>
    <t>Foro Académico para Hoteles Enfocado a las TICS</t>
  </si>
  <si>
    <t>FNTP-085-2018</t>
  </si>
  <si>
    <t>Inventario de las aves de la "Reserva Natural de Aves el hormiguero de Torcoroma" y Vereda Peritama en el Municipio de Ocaña como atractivo turístico.</t>
  </si>
  <si>
    <t>FNTP-083-2018</t>
  </si>
  <si>
    <t>Jornada de capacitación y coaching con los líderes de las iniciativas seleccionadas del Programa Impulso al Turismo Comunitario, a fin de conformar la Red Nacional de Turismo Comunitario.</t>
  </si>
  <si>
    <t>FNTP-220-2018</t>
  </si>
  <si>
    <t>Brigadas de formalización turística</t>
  </si>
  <si>
    <t>FNTP-088-2018</t>
  </si>
  <si>
    <t>PLAN DE DESARROLLO TURÍSTICO DEL MUNICIPIO DE NEIVA 2019 - 2029</t>
  </si>
  <si>
    <t>FNTP-103-2018</t>
  </si>
  <si>
    <t>Apoyo al VIII Congreso Latinoamericano de Ciudades Turísticas</t>
  </si>
  <si>
    <t>FNTP-102-2018</t>
  </si>
  <si>
    <t>Agenda académica en el marco del Día Mundial del Turismo "Turismo y Transformación Digital"</t>
  </si>
  <si>
    <t>FNTP-069-2018</t>
  </si>
  <si>
    <t>Plan estratégico de Innovación y Desarrollo Tecnológico para el Impulso de la Competitividad y Productividad del Sector Hotelero</t>
  </si>
  <si>
    <t>Innovación y desarrollo tecnológico</t>
  </si>
  <si>
    <t>FNTP-160-2018</t>
  </si>
  <si>
    <t>Fortalecimiento del bilinguismo del personal vinculado al turismo fase 2</t>
  </si>
  <si>
    <t>Festivos 2017</t>
  </si>
  <si>
    <t>Festivos 2018</t>
  </si>
  <si>
    <t>1 enero: Año Nuevo</t>
  </si>
  <si>
    <t>9 enero: Día de los Reyes Magos</t>
  </si>
  <si>
    <t>8 enero: Día de los Reyes Magos</t>
  </si>
  <si>
    <t>20 marzo: Día de San José</t>
  </si>
  <si>
    <t>19 marzo: Día de San José</t>
  </si>
  <si>
    <t>9 abril: Domingo de Ramos</t>
  </si>
  <si>
    <t xml:space="preserve">29 marzo: Jueves santo </t>
  </si>
  <si>
    <t>13 abril: Jueves Santo</t>
  </si>
  <si>
    <t>30 marzo: viernes Santo</t>
  </si>
  <si>
    <t>14 abril: Viernes Santo</t>
  </si>
  <si>
    <t>1 mayo: Día del Trabajo</t>
  </si>
  <si>
    <t>16 abril: Domingo de Resurrección</t>
  </si>
  <si>
    <t>14 mayo: Día de la Ascensión</t>
  </si>
  <si>
    <t>4 junio: Corpus Christi</t>
  </si>
  <si>
    <t>29 mayo: Día de la Ascensión</t>
  </si>
  <si>
    <t>11 junio: Sagrado Corazón</t>
  </si>
  <si>
    <t>19 junio: Corpus Christi</t>
  </si>
  <si>
    <t>2 julio: San Pedro y San Pablo</t>
  </si>
  <si>
    <t>26 junio: Sagrado Corazón</t>
  </si>
  <si>
    <t>20 julio: Día de la Independencia</t>
  </si>
  <si>
    <t>3 julio: San Pedro y San Pablo</t>
  </si>
  <si>
    <t>7 agosto: Batalla de Boyacá</t>
  </si>
  <si>
    <t>20 agosto: La asunción de la Virgen</t>
  </si>
  <si>
    <t>15 octubre: Día de la Raza</t>
  </si>
  <si>
    <t>21 agosto: La asunción de la Virgen</t>
  </si>
  <si>
    <t>5 noviembre: Todos los Santos</t>
  </si>
  <si>
    <t>16 octubre: Día de la Raza</t>
  </si>
  <si>
    <t>12 noviembre: Independencia de Cartagena</t>
  </si>
  <si>
    <t>6 noviembre: Todos los Santos</t>
  </si>
  <si>
    <t>8 diciembre: Día de la Inmaculada Concepción</t>
  </si>
  <si>
    <t>13 noviembre: Independencia de Cartagena</t>
  </si>
  <si>
    <t>25 diciembre: Día de Navidad</t>
  </si>
  <si>
    <t>N°Dias</t>
  </si>
  <si>
    <t>Por solicitud del Viceministerio de Turismo se reconsidero la posibilidad de cambiar el lugar de realizacion de la capacitación sin embargo no se concreto el cambio.</t>
  </si>
  <si>
    <t xml:space="preserve">El gremio solicito de manera no precisa realizar contratacion directa, posteriormente se le solicito remitir comunicación con la justificacion de la contratacion directa, este requerimiento que fue analizado por la Direccion Juridica de Fontur y considerada no viable. Posteriormente el proponente solciito a Fontur realizar los lineamientos de contratacion de manera conjunta actividad que se realizao durante el mes de noviembre </t>
  </si>
  <si>
    <t xml:space="preserve">Se demoró la radicación de la orden debido a que primero se tenía que coordinar todas las actividades con la agencia para la ejecución del seminario. </t>
  </si>
  <si>
    <t xml:space="preserve">Se demoró la radicación de la orden debido a que primero se tenía que coordinar todas las actividades con la agencia para la ejecución de la agenda académica del Show Room. </t>
  </si>
  <si>
    <t xml:space="preserve">Por solicitud del viceministerio se debía publicar un proceso de comparación de cotizaciones, la primera comparación se publicó en el mes de noviembre esta se fue desierta, por tal razón se púbico una segunda comparación en la cual se seleccionó la empresa para ejecutar las actividades del proyecto el 27 de diciembre de 2018. </t>
  </si>
  <si>
    <t>El proponente se demoró en envíar los documentos solicitados para el Convenio</t>
  </si>
  <si>
    <t xml:space="preserve">La radicación presento demoras teniendo en cuenta que el 24 de julio de 2018 se abrió la comparación de cotizaciones y la radicacion en juridica es posterior a este proceso. </t>
  </si>
  <si>
    <t xml:space="preserve">Se encuentra en comparación de cotizaciones </t>
  </si>
  <si>
    <t xml:space="preserve">La radicación presento demoras teniendo en cuenta que se abrió la comparación de cotizaciones y la radicacion en juridica es posterior a este proceso. </t>
  </si>
  <si>
    <t>Programa 2: Formación, capacitación y sensibilización turística</t>
  </si>
  <si>
    <t xml:space="preserve">El proyecto no fue aprobado por Comité Directivo </t>
  </si>
  <si>
    <t xml:space="preserve">El certificado de disponibilidad presupuestal llego 3 dias despues de lo estipulado. Se solicito cotización  a la OPC para iniciar el proceso de ejecucion presentando demoras. </t>
  </si>
  <si>
    <t xml:space="preserve">Presento demoras teniendo en cuenta que las ordenes de servicios solo pueden radicarse los dias viernes. </t>
  </si>
  <si>
    <t xml:space="preserve">Se presento demora por que no se recibio el DDP dentro del tiempo establecido y adicionalmente la solicitud de contratacion directa fue objeto de revision en varias oportunidades </t>
  </si>
  <si>
    <t xml:space="preserve">El certificado de disponibilidad presupuestal llego 2 dias despues de lo estipulado. La solicitud de contratacion directa fue objeto de varias revisiones. </t>
  </si>
  <si>
    <t xml:space="preserve">Se presento demora por que no se recibio el DDP dentro del tiempo establecido y adicionalmente la OPC ejecutora firmo contrato hasta el 14 de agosto. </t>
  </si>
  <si>
    <t xml:space="preserve">No se recibio el DDP dentro de los tiempos establecidos para tal fin </t>
  </si>
  <si>
    <t xml:space="preserve">Presento demora en la estructuracion de los lineamientos de contratacion </t>
  </si>
  <si>
    <t>De acuerdo al Manual de Proyectos de Fontur, se debió esperar a contar con un listado preliminar de participantes remitido por el proponente del proyecto.</t>
  </si>
  <si>
    <t xml:space="preserve">Se presentaron demoras en la estructuracion de los lineamientos de contratacion  </t>
  </si>
  <si>
    <t xml:space="preserve">Aplazado por Comité Directivo </t>
  </si>
  <si>
    <t xml:space="preserve">Presento demoras en la presentación de la documentacion homologa por parte del proveedor. </t>
  </si>
  <si>
    <t xml:space="preserve">Presento demoras por ajustes en el presupuesto de ejecucion </t>
  </si>
  <si>
    <t>N° Dias</t>
  </si>
  <si>
    <t>FNTP-267-2017</t>
  </si>
  <si>
    <t>DISEÑO DEL PRODUCTO TURÍSTICO PARA LOS DESTINOS DE TURISMO Y PAZ</t>
  </si>
  <si>
    <t>Mejoramiento a la compatitividad turística</t>
  </si>
  <si>
    <t>Programa 1: Adecuación de la oferta turística</t>
  </si>
  <si>
    <t>FNTP-012-2018</t>
  </si>
  <si>
    <t>ESTRUCTURACIÓN DE PLANES DE NEGOCIO EN DESTINOS DE POSCONFLICTO</t>
  </si>
  <si>
    <t>FNTP-013-2018</t>
  </si>
  <si>
    <t>JORNADAS DE INTERCAMBIO, COOPERACIÓN HORIZONTAL Y SENSIBILIZACIÓN DEL PROGRAMA TURISMO Y PAZ</t>
  </si>
  <si>
    <t>Programa 2: Formación, capacitación y sensibilización turística.</t>
  </si>
  <si>
    <t>Mejoramiento de la competitividad turística - 2018</t>
  </si>
  <si>
    <t>FNTP-036-2018</t>
  </si>
  <si>
    <t>PROGRAMA DE INMERSIÓN CON FORMADORES NATIVOS PARA HASTA 100 PROFESORES DE INGLÉS, PERTENECIENTES A COLEGIOS AMIGOS DEL TURISMO</t>
  </si>
  <si>
    <t>FNTP-046-2018</t>
  </si>
  <si>
    <t>I CURSO DE INGLES DIRIGIDO A GUÍAS DE TURISMO EN EL CORREDOR TURÍSTICO DEL PCC</t>
  </si>
  <si>
    <t>Fue necesario ajustar los lineamientos de contratación por imprecisiones de las caracteristicas tecnicas</t>
  </si>
  <si>
    <t xml:space="preserve">Los lineamientos técnicos de contratacion han sido sujeto de ajustes </t>
  </si>
  <si>
    <t>N/A</t>
  </si>
  <si>
    <t>mayo a octubre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</si>
</sst>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8"/>
      <name val="Calibri"/>
      <family val="2"/>
      <scheme val="minor"/>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b/>
      <sz val="11"/>
      <color rgb="FFA21984"/>
      <name val="Calibri"/>
      <family val="2"/>
      <scheme val="minor"/>
    </font>
    <font>
      <sz val="11"/>
      <color indexed="8"/>
      <name val="Calibri"/>
      <family val="2"/>
    </font>
    <font>
      <sz val="10"/>
      <name val="Arial"/>
      <family val="2"/>
    </font>
    <font>
      <b/>
      <sz val="16"/>
      <color theme="1"/>
      <name val="Calibri"/>
      <family val="2"/>
      <scheme val="minor"/>
    </font>
    <font>
      <sz val="12"/>
      <color theme="1"/>
      <name val="Calibri"/>
      <family val="2"/>
      <scheme val="minor"/>
    </font>
    <font>
      <sz val="10"/>
      <name val="Arial"/>
      <family val="2"/>
    </font>
    <font>
      <sz val="10"/>
      <color rgb="FFFF0000"/>
      <name val="Arial"/>
      <family val="2"/>
    </font>
    <font>
      <sz val="10"/>
      <color theme="0"/>
      <name val="Arial"/>
      <family val="2"/>
    </font>
    <font>
      <sz val="10"/>
      <name val="Arial"/>
    </font>
  </fonts>
  <fills count="11">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2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diagonal/>
    </border>
    <border>
      <left style="thin">
        <color theme="0"/>
      </left>
      <right style="thin">
        <color theme="0"/>
      </right>
      <top style="thin">
        <color theme="0" tint="-0.24994659260841701"/>
      </top>
      <bottom/>
      <diagonal/>
    </border>
    <border>
      <left style="thin">
        <color theme="0" tint="-0.24994659260841701"/>
      </left>
      <right style="thin">
        <color theme="0"/>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43" fontId="5" fillId="0" borderId="0" applyFont="0" applyFill="0" applyBorder="0" applyAlignment="0" applyProtection="0"/>
    <xf numFmtId="0" fontId="4" fillId="0" borderId="0" applyFont="0" applyFill="0" applyBorder="0" applyAlignment="0" applyProtection="0"/>
    <xf numFmtId="165" fontId="4" fillId="0" borderId="0" applyFont="0" applyFill="0" applyBorder="0" applyAlignment="0" applyProtection="0"/>
    <xf numFmtId="0" fontId="4" fillId="0" borderId="0"/>
    <xf numFmtId="0" fontId="3" fillId="0" borderId="0"/>
    <xf numFmtId="167" fontId="4" fillId="0" borderId="0" applyFont="0" applyFill="0" applyBorder="0" applyAlignment="0" applyProtection="0"/>
    <xf numFmtId="166" fontId="4" fillId="0" borderId="0" applyFont="0" applyFill="0" applyBorder="0" applyAlignment="0" applyProtection="0"/>
    <xf numFmtId="9" fontId="4" fillId="0" borderId="0" applyFont="0" applyFill="0" applyBorder="0" applyAlignment="0" applyProtection="0"/>
    <xf numFmtId="0" fontId="4" fillId="0" borderId="0"/>
    <xf numFmtId="0" fontId="23" fillId="0" borderId="0"/>
    <xf numFmtId="44" fontId="2" fillId="0" borderId="0" applyFont="0" applyFill="0" applyBorder="0" applyAlignment="0" applyProtection="0"/>
    <xf numFmtId="41" fontId="24" fillId="0" borderId="0" applyFont="0" applyFill="0" applyBorder="0" applyAlignment="0" applyProtection="0"/>
    <xf numFmtId="0" fontId="1" fillId="0" borderId="0"/>
    <xf numFmtId="9" fontId="27" fillId="0" borderId="0" applyFont="0" applyFill="0" applyBorder="0" applyAlignment="0" applyProtection="0"/>
    <xf numFmtId="164" fontId="30" fillId="0" borderId="0" applyFont="0" applyFill="0" applyBorder="0" applyAlignment="0" applyProtection="0"/>
  </cellStyleXfs>
  <cellXfs count="174">
    <xf numFmtId="0" fontId="0" fillId="0" borderId="0" xfId="0"/>
    <xf numFmtId="0" fontId="14" fillId="2" borderId="10" xfId="5" applyFont="1" applyFill="1" applyBorder="1" applyAlignment="1">
      <alignment horizontal="left" vertical="center" wrapText="1"/>
    </xf>
    <xf numFmtId="0" fontId="9" fillId="2" borderId="0" xfId="5" applyFont="1" applyFill="1"/>
    <xf numFmtId="0" fontId="9" fillId="2" borderId="2" xfId="5" applyFont="1" applyFill="1" applyBorder="1"/>
    <xf numFmtId="0" fontId="4" fillId="2" borderId="0" xfId="5" applyFont="1" applyFill="1"/>
    <xf numFmtId="0" fontId="7" fillId="2" borderId="9" xfId="5" applyFont="1" applyFill="1" applyBorder="1" applyAlignment="1">
      <alignment vertical="center" wrapText="1"/>
    </xf>
    <xf numFmtId="0" fontId="9" fillId="2" borderId="0" xfId="5" applyFont="1" applyFill="1" applyBorder="1"/>
    <xf numFmtId="0" fontId="15" fillId="2" borderId="5" xfId="5" applyFont="1" applyFill="1" applyBorder="1" applyAlignment="1">
      <alignment horizontal="center" vertical="center" wrapText="1"/>
    </xf>
    <xf numFmtId="0" fontId="4" fillId="2" borderId="0" xfId="5" applyFont="1" applyFill="1" applyAlignment="1">
      <alignment vertical="center"/>
    </xf>
    <xf numFmtId="0" fontId="9" fillId="2" borderId="0" xfId="5" applyFont="1" applyFill="1" applyAlignment="1">
      <alignment vertical="center"/>
    </xf>
    <xf numFmtId="0" fontId="7" fillId="2" borderId="1" xfId="5" applyFont="1" applyFill="1" applyBorder="1" applyAlignment="1">
      <alignment vertical="center" wrapText="1"/>
    </xf>
    <xf numFmtId="0" fontId="4" fillId="2" borderId="1" xfId="5" applyFont="1" applyFill="1" applyBorder="1" applyAlignment="1">
      <alignment horizontal="left" vertical="center" wrapText="1"/>
    </xf>
    <xf numFmtId="0" fontId="4" fillId="2" borderId="1" xfId="5" applyFont="1" applyFill="1" applyBorder="1" applyAlignment="1">
      <alignment horizontal="justify" vertical="top" wrapText="1"/>
    </xf>
    <xf numFmtId="9" fontId="4" fillId="2" borderId="1" xfId="5" applyNumberFormat="1" applyFont="1" applyFill="1" applyBorder="1" applyAlignment="1">
      <alignment horizontal="left" vertical="center" wrapText="1"/>
    </xf>
    <xf numFmtId="0" fontId="13" fillId="2" borderId="4" xfId="5" applyFont="1" applyFill="1" applyBorder="1" applyAlignment="1">
      <alignment horizontal="left"/>
    </xf>
    <xf numFmtId="0" fontId="14" fillId="2" borderId="7" xfId="5" applyFont="1" applyFill="1" applyBorder="1" applyAlignment="1">
      <alignment horizontal="left" vertical="top" wrapText="1"/>
    </xf>
    <xf numFmtId="0" fontId="18" fillId="0" borderId="0" xfId="4" applyFont="1"/>
    <xf numFmtId="0" fontId="18" fillId="0" borderId="0" xfId="4" applyFont="1" applyProtection="1">
      <protection hidden="1"/>
    </xf>
    <xf numFmtId="0" fontId="18" fillId="0" borderId="0" xfId="4" applyFont="1" applyAlignment="1"/>
    <xf numFmtId="0" fontId="18" fillId="0" borderId="0" xfId="4" applyFont="1" applyAlignment="1" applyProtection="1">
      <protection hidden="1"/>
    </xf>
    <xf numFmtId="0" fontId="15" fillId="0" borderId="2" xfId="4" applyFont="1" applyBorder="1" applyAlignment="1" applyProtection="1">
      <protection locked="0"/>
    </xf>
    <xf numFmtId="0" fontId="15" fillId="0" borderId="3" xfId="4" applyFont="1" applyBorder="1" applyAlignment="1" applyProtection="1">
      <protection locked="0"/>
    </xf>
    <xf numFmtId="0" fontId="15" fillId="0" borderId="9" xfId="4" applyFont="1" applyBorder="1" applyAlignment="1" applyProtection="1">
      <protection locked="0"/>
    </xf>
    <xf numFmtId="0" fontId="15" fillId="0" borderId="0" xfId="4" applyFont="1" applyBorder="1" applyAlignment="1" applyProtection="1">
      <protection locked="0"/>
    </xf>
    <xf numFmtId="0" fontId="18" fillId="0" borderId="0" xfId="4" applyFont="1" applyProtection="1">
      <protection locked="0"/>
    </xf>
    <xf numFmtId="0" fontId="15" fillId="2" borderId="0" xfId="4" applyFont="1" applyFill="1"/>
    <xf numFmtId="0" fontId="15" fillId="2" borderId="0" xfId="4" applyFont="1" applyFill="1" applyProtection="1">
      <protection hidden="1"/>
    </xf>
    <xf numFmtId="0" fontId="15" fillId="2" borderId="0" xfId="4" applyFont="1" applyFill="1" applyAlignment="1" applyProtection="1">
      <protection hidden="1"/>
    </xf>
    <xf numFmtId="0" fontId="18" fillId="2" borderId="0" xfId="4" applyFont="1" applyFill="1"/>
    <xf numFmtId="0" fontId="18" fillId="2" borderId="0" xfId="4" applyFont="1" applyFill="1" applyProtection="1">
      <protection hidden="1"/>
    </xf>
    <xf numFmtId="0" fontId="18" fillId="2" borderId="0" xfId="4" applyFont="1" applyFill="1" applyAlignment="1" applyProtection="1">
      <protection hidden="1"/>
    </xf>
    <xf numFmtId="0" fontId="18" fillId="2" borderId="0" xfId="4" applyFont="1" applyFill="1" applyAlignment="1"/>
    <xf numFmtId="0" fontId="18" fillId="2" borderId="0" xfId="4" applyFont="1" applyFill="1" applyBorder="1" applyProtection="1">
      <protection locked="0"/>
    </xf>
    <xf numFmtId="0" fontId="20" fillId="2" borderId="0" xfId="4" applyFont="1" applyFill="1" applyBorder="1" applyProtection="1">
      <protection locked="0"/>
    </xf>
    <xf numFmtId="0" fontId="4" fillId="2" borderId="0" xfId="4" applyFont="1" applyFill="1" applyBorder="1" applyAlignment="1" applyProtection="1">
      <alignment horizontal="center"/>
      <protection locked="0"/>
    </xf>
    <xf numFmtId="166" fontId="4" fillId="2" borderId="0" xfId="7" applyFont="1" applyFill="1" applyBorder="1" applyAlignment="1" applyProtection="1">
      <alignment horizontal="left"/>
      <protection locked="0"/>
    </xf>
    <xf numFmtId="9" fontId="4" fillId="2" borderId="0" xfId="8" applyFont="1" applyFill="1" applyBorder="1" applyAlignment="1" applyProtection="1">
      <alignment horizontal="left"/>
      <protection locked="0"/>
    </xf>
    <xf numFmtId="170" fontId="18" fillId="2" borderId="0" xfId="7" applyNumberFormat="1" applyFont="1" applyFill="1" applyProtection="1">
      <protection hidden="1"/>
    </xf>
    <xf numFmtId="169" fontId="4" fillId="2" borderId="0" xfId="6" applyNumberFormat="1" applyFont="1" applyFill="1" applyBorder="1" applyAlignment="1" applyProtection="1">
      <alignment horizontal="center"/>
      <protection locked="0"/>
    </xf>
    <xf numFmtId="9" fontId="4" fillId="2" borderId="0" xfId="8" applyFont="1" applyFill="1" applyBorder="1" applyAlignment="1" applyProtection="1">
      <alignment horizontal="left"/>
    </xf>
    <xf numFmtId="168" fontId="19" fillId="2" borderId="0" xfId="6" applyNumberFormat="1" applyFont="1" applyFill="1" applyBorder="1" applyAlignment="1" applyProtection="1">
      <alignment horizontal="center"/>
      <protection locked="0"/>
    </xf>
    <xf numFmtId="0" fontId="4" fillId="2" borderId="5" xfId="4" applyFont="1" applyFill="1" applyBorder="1" applyAlignment="1" applyProtection="1">
      <alignment horizontal="left"/>
      <protection locked="0"/>
    </xf>
    <xf numFmtId="0" fontId="4" fillId="2" borderId="6" xfId="4" applyFont="1" applyFill="1" applyBorder="1" applyAlignment="1" applyProtection="1">
      <alignment horizontal="left"/>
      <protection locked="0"/>
    </xf>
    <xf numFmtId="0" fontId="15" fillId="2" borderId="0" xfId="4" applyFont="1" applyFill="1" applyAlignment="1">
      <alignment horizontal="center" vertical="center" wrapText="1"/>
    </xf>
    <xf numFmtId="0" fontId="15" fillId="2" borderId="0" xfId="4" applyFont="1" applyFill="1" applyAlignment="1" applyProtection="1">
      <alignment horizontal="center" vertical="center" wrapText="1"/>
      <protection hidden="1"/>
    </xf>
    <xf numFmtId="0" fontId="14" fillId="0" borderId="4" xfId="4" applyFont="1" applyBorder="1" applyAlignment="1" applyProtection="1">
      <protection locked="0"/>
    </xf>
    <xf numFmtId="0" fontId="14" fillId="2" borderId="7" xfId="4" applyFont="1" applyFill="1" applyBorder="1" applyAlignment="1" applyProtection="1">
      <alignment horizontal="left" vertical="top"/>
      <protection locked="0"/>
    </xf>
    <xf numFmtId="0" fontId="14" fillId="0" borderId="10" xfId="4" applyFont="1" applyBorder="1" applyAlignment="1" applyProtection="1">
      <alignment vertical="center"/>
      <protection locked="0"/>
    </xf>
    <xf numFmtId="0" fontId="4" fillId="2" borderId="0" xfId="6" applyNumberFormat="1" applyFont="1" applyFill="1" applyBorder="1" applyAlignment="1" applyProtection="1">
      <alignment horizontal="center"/>
      <protection locked="0"/>
    </xf>
    <xf numFmtId="0" fontId="4" fillId="2" borderId="1" xfId="4" applyFont="1" applyFill="1" applyBorder="1" applyAlignment="1" applyProtection="1">
      <alignment horizontal="left" vertical="justify"/>
      <protection locked="0"/>
    </xf>
    <xf numFmtId="1" fontId="4" fillId="2" borderId="1" xfId="6" applyNumberFormat="1" applyFont="1" applyFill="1" applyBorder="1" applyAlignment="1" applyProtection="1">
      <alignment horizontal="center"/>
      <protection locked="0"/>
    </xf>
    <xf numFmtId="1" fontId="19" fillId="2" borderId="1" xfId="6" applyNumberFormat="1" applyFont="1" applyFill="1" applyBorder="1" applyAlignment="1" applyProtection="1">
      <alignment horizontal="center"/>
      <protection locked="0"/>
    </xf>
    <xf numFmtId="0" fontId="7" fillId="2" borderId="1" xfId="4" applyFont="1" applyFill="1" applyBorder="1" applyAlignment="1" applyProtection="1">
      <alignment horizontal="center" vertical="center"/>
      <protection locked="0"/>
    </xf>
    <xf numFmtId="0" fontId="7" fillId="2" borderId="1" xfId="4" applyFont="1" applyFill="1" applyBorder="1" applyAlignment="1" applyProtection="1">
      <alignment horizontal="center" vertical="top" wrapText="1"/>
      <protection locked="0"/>
    </xf>
    <xf numFmtId="0" fontId="4" fillId="2" borderId="1" xfId="4" applyFont="1" applyFill="1" applyBorder="1" applyAlignment="1" applyProtection="1">
      <alignment horizontal="center" vertical="top" wrapText="1"/>
      <protection locked="0"/>
    </xf>
    <xf numFmtId="0" fontId="16" fillId="7" borderId="13" xfId="4" applyFont="1" applyFill="1" applyBorder="1" applyAlignment="1">
      <alignment vertical="center" wrapText="1"/>
    </xf>
    <xf numFmtId="0" fontId="16" fillId="7" borderId="13" xfId="4" applyFont="1" applyFill="1" applyBorder="1" applyAlignment="1" applyProtection="1">
      <alignment horizontal="center" vertical="center" wrapText="1"/>
      <protection locked="0"/>
    </xf>
    <xf numFmtId="0" fontId="19" fillId="6" borderId="14" xfId="4" applyFont="1" applyFill="1" applyBorder="1" applyAlignment="1" applyProtection="1">
      <alignment horizontal="left" vertical="center" wrapText="1"/>
      <protection locked="0"/>
    </xf>
    <xf numFmtId="0" fontId="16" fillId="7" borderId="16" xfId="4" applyFont="1" applyFill="1" applyBorder="1" applyAlignment="1" applyProtection="1">
      <alignment horizontal="center" vertical="center" wrapText="1"/>
      <protection locked="0"/>
    </xf>
    <xf numFmtId="0" fontId="7" fillId="7" borderId="17" xfId="4" applyFont="1" applyFill="1" applyBorder="1" applyAlignment="1" applyProtection="1">
      <alignment horizontal="center" vertical="center"/>
      <protection locked="0"/>
    </xf>
    <xf numFmtId="0" fontId="4" fillId="0" borderId="9" xfId="4" applyFont="1" applyBorder="1" applyAlignment="1" applyProtection="1">
      <alignment vertical="center" wrapText="1"/>
    </xf>
    <xf numFmtId="0" fontId="4" fillId="3" borderId="9" xfId="4" applyFont="1" applyFill="1" applyBorder="1" applyAlignment="1" applyProtection="1">
      <alignment vertical="center"/>
    </xf>
    <xf numFmtId="0" fontId="4" fillId="4" borderId="9" xfId="4" applyFont="1" applyFill="1" applyBorder="1" applyAlignment="1" applyProtection="1">
      <alignment vertical="center"/>
    </xf>
    <xf numFmtId="0" fontId="4" fillId="5" borderId="9" xfId="4" applyFont="1" applyFill="1" applyBorder="1" applyAlignment="1" applyProtection="1">
      <alignment vertical="center"/>
    </xf>
    <xf numFmtId="0" fontId="4" fillId="0" borderId="5" xfId="4" applyFont="1" applyBorder="1" applyAlignment="1" applyProtection="1">
      <alignment vertical="center"/>
    </xf>
    <xf numFmtId="0" fontId="18" fillId="2" borderId="2" xfId="4" applyFont="1" applyFill="1" applyBorder="1" applyProtection="1">
      <protection locked="0"/>
    </xf>
    <xf numFmtId="0" fontId="18" fillId="2" borderId="3" xfId="4" applyFont="1" applyFill="1" applyBorder="1" applyProtection="1">
      <protection locked="0"/>
    </xf>
    <xf numFmtId="0" fontId="18" fillId="2" borderId="4" xfId="4" applyFont="1" applyFill="1" applyBorder="1" applyProtection="1">
      <protection locked="0"/>
    </xf>
    <xf numFmtId="0" fontId="18" fillId="2" borderId="9" xfId="4" applyFont="1" applyFill="1" applyBorder="1" applyProtection="1">
      <protection locked="0"/>
    </xf>
    <xf numFmtId="0" fontId="18" fillId="2" borderId="10" xfId="4" applyFont="1" applyFill="1" applyBorder="1" applyProtection="1">
      <protection locked="0"/>
    </xf>
    <xf numFmtId="0" fontId="4" fillId="2" borderId="9" xfId="4" applyFont="1" applyFill="1" applyBorder="1" applyAlignment="1" applyProtection="1">
      <alignment horizontal="left" vertical="justify"/>
      <protection locked="0"/>
    </xf>
    <xf numFmtId="9" fontId="4" fillId="2" borderId="10" xfId="8" applyFont="1" applyFill="1" applyBorder="1" applyAlignment="1" applyProtection="1">
      <alignment horizontal="left"/>
      <protection locked="0"/>
    </xf>
    <xf numFmtId="0" fontId="4" fillId="2" borderId="9" xfId="4" applyFont="1" applyFill="1" applyBorder="1" applyAlignment="1" applyProtection="1">
      <alignment horizontal="center" vertical="justify"/>
      <protection locked="0"/>
    </xf>
    <xf numFmtId="0" fontId="4" fillId="2" borderId="5" xfId="4" applyFont="1" applyFill="1" applyBorder="1" applyAlignment="1" applyProtection="1">
      <alignment horizontal="center" vertical="justify"/>
      <protection locked="0"/>
    </xf>
    <xf numFmtId="0" fontId="18" fillId="2" borderId="6" xfId="4" applyFont="1" applyFill="1" applyBorder="1" applyProtection="1">
      <protection locked="0"/>
    </xf>
    <xf numFmtId="0" fontId="18" fillId="2" borderId="7" xfId="4" applyFont="1" applyFill="1" applyBorder="1" applyProtection="1">
      <protection locked="0"/>
    </xf>
    <xf numFmtId="0" fontId="0" fillId="2" borderId="0" xfId="0" applyFill="1"/>
    <xf numFmtId="0" fontId="0" fillId="2" borderId="0" xfId="0" applyFill="1" applyAlignment="1">
      <alignment wrapText="1"/>
    </xf>
    <xf numFmtId="0" fontId="22" fillId="7" borderId="21" xfId="0" applyFont="1" applyFill="1" applyBorder="1" applyAlignment="1">
      <alignment horizontal="center" vertical="center" wrapText="1"/>
    </xf>
    <xf numFmtId="0" fontId="22" fillId="7" borderId="22" xfId="0" applyFont="1" applyFill="1" applyBorder="1" applyAlignment="1">
      <alignment horizontal="center" vertical="center" wrapText="1"/>
    </xf>
    <xf numFmtId="0" fontId="22" fillId="7" borderId="23" xfId="0" applyFont="1" applyFill="1" applyBorder="1" applyAlignment="1">
      <alignment horizontal="center" vertical="center" wrapText="1"/>
    </xf>
    <xf numFmtId="0" fontId="25" fillId="0" borderId="24" xfId="13" applyFont="1" applyBorder="1" applyAlignment="1">
      <alignment horizontal="center"/>
    </xf>
    <xf numFmtId="0" fontId="1" fillId="0" borderId="0" xfId="13"/>
    <xf numFmtId="0" fontId="1" fillId="0" borderId="24" xfId="13" applyBorder="1"/>
    <xf numFmtId="15" fontId="26" fillId="0" borderId="25" xfId="13" applyNumberFormat="1" applyFont="1" applyBorder="1" applyAlignment="1">
      <alignment horizontal="center"/>
    </xf>
    <xf numFmtId="49" fontId="0" fillId="0" borderId="24" xfId="0" applyNumberFormat="1" applyBorder="1" applyAlignment="1">
      <alignment vertical="top" wrapText="1"/>
    </xf>
    <xf numFmtId="49" fontId="0" fillId="0" borderId="24" xfId="0" applyNumberFormat="1" applyBorder="1" applyAlignment="1"/>
    <xf numFmtId="49" fontId="0" fillId="0" borderId="24" xfId="0" applyNumberFormat="1" applyBorder="1" applyAlignment="1">
      <alignment vertical="top"/>
    </xf>
    <xf numFmtId="41" fontId="0" fillId="0" borderId="24" xfId="12" applyFont="1" applyBorder="1" applyAlignment="1">
      <alignment horizontal="right" vertical="top" wrapText="1"/>
    </xf>
    <xf numFmtId="41" fontId="0" fillId="0" borderId="24" xfId="12" applyFont="1" applyBorder="1" applyAlignment="1">
      <alignment horizontal="right" vertical="top"/>
    </xf>
    <xf numFmtId="41" fontId="0" fillId="0" borderId="24" xfId="12" applyFont="1" applyBorder="1" applyAlignment="1">
      <alignment horizontal="right"/>
    </xf>
    <xf numFmtId="0" fontId="0" fillId="2" borderId="24" xfId="0" applyFill="1" applyBorder="1" applyAlignment="1">
      <alignment wrapText="1"/>
    </xf>
    <xf numFmtId="0" fontId="8" fillId="2" borderId="24" xfId="0" applyFont="1" applyFill="1" applyBorder="1" applyAlignment="1">
      <alignment horizontal="left" vertical="center" wrapText="1"/>
    </xf>
    <xf numFmtId="0" fontId="4" fillId="2" borderId="24" xfId="0" applyFont="1" applyFill="1" applyBorder="1" applyAlignment="1">
      <alignment wrapText="1"/>
    </xf>
    <xf numFmtId="49" fontId="4" fillId="0" borderId="24" xfId="0" applyNumberFormat="1" applyFont="1" applyBorder="1" applyAlignment="1"/>
    <xf numFmtId="9" fontId="19" fillId="2" borderId="1" xfId="14" applyFont="1" applyFill="1" applyBorder="1" applyAlignment="1" applyProtection="1">
      <alignment horizontal="center"/>
      <protection locked="0"/>
    </xf>
    <xf numFmtId="49" fontId="28" fillId="0" borderId="24" xfId="0" applyNumberFormat="1" applyFont="1" applyBorder="1" applyAlignment="1"/>
    <xf numFmtId="0" fontId="28" fillId="2" borderId="24" xfId="9" applyNumberFormat="1" applyFont="1" applyFill="1" applyBorder="1" applyAlignment="1">
      <alignment horizontal="center" vertical="center" wrapText="1"/>
    </xf>
    <xf numFmtId="49" fontId="28" fillId="0" borderId="24" xfId="0" applyNumberFormat="1" applyFont="1" applyBorder="1" applyAlignment="1">
      <alignment vertical="top" wrapText="1"/>
    </xf>
    <xf numFmtId="41" fontId="28" fillId="0" borderId="24" xfId="12" applyFont="1" applyBorder="1" applyAlignment="1">
      <alignment horizontal="right"/>
    </xf>
    <xf numFmtId="0" fontId="28" fillId="2" borderId="24" xfId="0" applyFont="1" applyFill="1" applyBorder="1" applyAlignment="1">
      <alignment wrapText="1"/>
    </xf>
    <xf numFmtId="49" fontId="4" fillId="0" borderId="24" xfId="0" applyNumberFormat="1" applyFont="1" applyBorder="1" applyAlignment="1">
      <alignment horizontal="left" vertical="top" wrapText="1"/>
    </xf>
    <xf numFmtId="14" fontId="4" fillId="2" borderId="24" xfId="0" applyNumberFormat="1" applyFont="1" applyFill="1" applyBorder="1" applyAlignment="1">
      <alignment horizontal="left" vertical="top"/>
    </xf>
    <xf numFmtId="14" fontId="4" fillId="0" borderId="24" xfId="0" applyNumberFormat="1" applyFont="1" applyBorder="1"/>
    <xf numFmtId="0" fontId="4" fillId="8" borderId="24" xfId="0" applyFont="1" applyFill="1" applyBorder="1"/>
    <xf numFmtId="164" fontId="4" fillId="0" borderId="24" xfId="15" applyFont="1" applyBorder="1" applyAlignment="1">
      <alignment horizontal="left" vertical="top" wrapText="1"/>
    </xf>
    <xf numFmtId="0" fontId="4" fillId="0" borderId="24" xfId="0" applyFont="1" applyBorder="1" applyAlignment="1">
      <alignment horizontal="left" vertical="top" wrapText="1"/>
    </xf>
    <xf numFmtId="14" fontId="4" fillId="10" borderId="24" xfId="0" applyNumberFormat="1" applyFont="1" applyFill="1" applyBorder="1"/>
    <xf numFmtId="9" fontId="29" fillId="9" borderId="1" xfId="14" applyFont="1" applyFill="1" applyBorder="1" applyAlignment="1" applyProtection="1">
      <alignment horizontal="center" vertical="center"/>
      <protection locked="0"/>
    </xf>
    <xf numFmtId="9" fontId="29" fillId="9" borderId="1" xfId="14" applyFont="1" applyFill="1" applyBorder="1" applyAlignment="1" applyProtection="1">
      <alignment horizontal="center"/>
      <protection locked="0"/>
    </xf>
    <xf numFmtId="9" fontId="29" fillId="9" borderId="1" xfId="6" applyNumberFormat="1" applyFont="1" applyFill="1" applyBorder="1" applyAlignment="1" applyProtection="1">
      <alignment horizontal="center"/>
      <protection locked="0"/>
    </xf>
    <xf numFmtId="0" fontId="12" fillId="2" borderId="3" xfId="5" applyFont="1" applyFill="1" applyBorder="1" applyAlignment="1">
      <alignment horizontal="center" vertical="center" wrapText="1"/>
    </xf>
    <xf numFmtId="0" fontId="12" fillId="2" borderId="3" xfId="5" applyFont="1" applyFill="1" applyBorder="1" applyAlignment="1">
      <alignment horizontal="center" vertical="center"/>
    </xf>
    <xf numFmtId="0" fontId="12" fillId="2" borderId="0" xfId="5" applyFont="1" applyFill="1" applyBorder="1" applyAlignment="1">
      <alignment horizontal="center" vertical="center"/>
    </xf>
    <xf numFmtId="0" fontId="12" fillId="2" borderId="6" xfId="5" applyFont="1" applyFill="1" applyBorder="1" applyAlignment="1">
      <alignment horizontal="center" vertical="center"/>
    </xf>
    <xf numFmtId="0" fontId="4" fillId="2" borderId="1" xfId="5" applyFont="1" applyFill="1" applyBorder="1" applyAlignment="1">
      <alignment horizontal="justify" vertical="center" wrapText="1"/>
    </xf>
    <xf numFmtId="0" fontId="16" fillId="7" borderId="1" xfId="0" applyFont="1" applyFill="1" applyBorder="1" applyAlignment="1">
      <alignment horizontal="left" vertical="center" wrapText="1"/>
    </xf>
    <xf numFmtId="0" fontId="16" fillId="7" borderId="11" xfId="0" applyFont="1" applyFill="1" applyBorder="1" applyAlignment="1">
      <alignment horizontal="left" vertical="center" wrapText="1"/>
    </xf>
    <xf numFmtId="0" fontId="16" fillId="7" borderId="7" xfId="0" applyFont="1" applyFill="1" applyBorder="1" applyAlignment="1">
      <alignment horizontal="justify" vertical="center" wrapText="1"/>
    </xf>
    <xf numFmtId="0" fontId="16" fillId="7" borderId="8" xfId="0" applyFont="1" applyFill="1" applyBorder="1" applyAlignment="1">
      <alignment horizontal="justify" vertical="center" wrapText="1"/>
    </xf>
    <xf numFmtId="0" fontId="4" fillId="2" borderId="1" xfId="5" applyFont="1" applyFill="1" applyBorder="1" applyAlignment="1">
      <alignment horizontal="left" vertical="center" wrapText="1"/>
    </xf>
    <xf numFmtId="0" fontId="7" fillId="2" borderId="1" xfId="5" applyFont="1" applyFill="1" applyBorder="1" applyAlignment="1">
      <alignment horizontal="left" vertical="center" wrapText="1"/>
    </xf>
    <xf numFmtId="0" fontId="4" fillId="2" borderId="1" xfId="5" applyFont="1" applyFill="1" applyBorder="1" applyAlignment="1">
      <alignment horizontal="left" wrapText="1"/>
    </xf>
    <xf numFmtId="0" fontId="16" fillId="7" borderId="1" xfId="5" applyFont="1" applyFill="1" applyBorder="1" applyAlignment="1">
      <alignment horizontal="center" vertical="center" wrapText="1"/>
    </xf>
    <xf numFmtId="0" fontId="7" fillId="0" borderId="0" xfId="4" applyFont="1" applyAlignment="1" applyProtection="1">
      <alignment horizontal="center"/>
      <protection locked="0"/>
    </xf>
    <xf numFmtId="0" fontId="15" fillId="0" borderId="0" xfId="4" applyFont="1" applyAlignment="1" applyProtection="1">
      <alignment horizontal="center"/>
      <protection locked="0"/>
    </xf>
    <xf numFmtId="0" fontId="16" fillId="7" borderId="12" xfId="4" applyFont="1" applyFill="1" applyBorder="1" applyAlignment="1">
      <alignment horizontal="left" vertical="center" wrapText="1"/>
    </xf>
    <xf numFmtId="0" fontId="16" fillId="7" borderId="13" xfId="4" applyFont="1" applyFill="1" applyBorder="1" applyAlignment="1">
      <alignment horizontal="left" vertical="center" wrapText="1"/>
    </xf>
    <xf numFmtId="0" fontId="16" fillId="7" borderId="13" xfId="4" applyFont="1" applyFill="1" applyBorder="1" applyAlignment="1" applyProtection="1">
      <alignment horizontal="center" vertical="center"/>
      <protection locked="0"/>
    </xf>
    <xf numFmtId="0" fontId="10" fillId="0" borderId="3" xfId="4" applyFont="1" applyBorder="1" applyAlignment="1" applyProtection="1">
      <alignment horizontal="center" vertical="center" wrapText="1"/>
      <protection locked="0"/>
    </xf>
    <xf numFmtId="0" fontId="10" fillId="0" borderId="3" xfId="4" applyFont="1" applyBorder="1" applyAlignment="1" applyProtection="1">
      <alignment horizontal="center" vertical="center"/>
      <protection locked="0"/>
    </xf>
    <xf numFmtId="0" fontId="10" fillId="0" borderId="0" xfId="4" applyFont="1" applyBorder="1" applyAlignment="1" applyProtection="1">
      <alignment horizontal="center" vertical="center"/>
      <protection locked="0"/>
    </xf>
    <xf numFmtId="0" fontId="10" fillId="0" borderId="6" xfId="4" applyFont="1" applyBorder="1" applyAlignment="1" applyProtection="1">
      <alignment horizontal="center" vertical="center"/>
      <protection locked="0"/>
    </xf>
    <xf numFmtId="0" fontId="16" fillId="7" borderId="15" xfId="4" applyFont="1" applyFill="1" applyBorder="1" applyAlignment="1">
      <alignment horizontal="left" vertical="center" wrapText="1"/>
    </xf>
    <xf numFmtId="0" fontId="16" fillId="7" borderId="16" xfId="4" applyFont="1" applyFill="1" applyBorder="1" applyAlignment="1">
      <alignment horizontal="left" vertical="center" wrapText="1"/>
    </xf>
    <xf numFmtId="0" fontId="16" fillId="7" borderId="16" xfId="4" applyFont="1" applyFill="1" applyBorder="1" applyAlignment="1" applyProtection="1">
      <alignment horizontal="center" vertical="center"/>
      <protection locked="0"/>
    </xf>
    <xf numFmtId="0" fontId="4" fillId="2" borderId="1" xfId="4" applyFont="1" applyFill="1" applyBorder="1" applyAlignment="1" applyProtection="1">
      <alignment horizontal="center" vertical="center" wrapText="1"/>
      <protection locked="0"/>
    </xf>
    <xf numFmtId="9" fontId="4" fillId="2" borderId="1" xfId="4" applyNumberFormat="1" applyFont="1" applyFill="1" applyBorder="1" applyAlignment="1" applyProtection="1">
      <alignment horizontal="center" vertical="center" wrapText="1"/>
      <protection locked="0"/>
    </xf>
    <xf numFmtId="0" fontId="4" fillId="0" borderId="0" xfId="4" applyFont="1" applyBorder="1" applyAlignment="1" applyProtection="1">
      <alignment vertical="center" wrapText="1"/>
    </xf>
    <xf numFmtId="0" fontId="4" fillId="0" borderId="10" xfId="4" applyFont="1" applyBorder="1" applyAlignment="1" applyProtection="1">
      <alignment vertical="center" wrapText="1"/>
    </xf>
    <xf numFmtId="0" fontId="4" fillId="0" borderId="6" xfId="4" applyFont="1" applyBorder="1" applyAlignment="1" applyProtection="1">
      <alignment vertical="center" wrapText="1"/>
    </xf>
    <xf numFmtId="0" fontId="4" fillId="0" borderId="7" xfId="4" applyFont="1" applyBorder="1" applyAlignment="1" applyProtection="1">
      <alignment vertical="center" wrapText="1"/>
    </xf>
    <xf numFmtId="0" fontId="18" fillId="2" borderId="9" xfId="4" applyFont="1" applyFill="1" applyBorder="1" applyAlignment="1" applyProtection="1">
      <alignment horizontal="right"/>
      <protection locked="0"/>
    </xf>
    <xf numFmtId="0" fontId="18" fillId="2" borderId="0" xfId="4" applyFont="1" applyFill="1" applyBorder="1" applyAlignment="1" applyProtection="1">
      <alignment horizontal="right"/>
      <protection locked="0"/>
    </xf>
    <xf numFmtId="0" fontId="11" fillId="7" borderId="18" xfId="4" applyFont="1" applyFill="1" applyBorder="1" applyAlignment="1" applyProtection="1">
      <alignment horizontal="center"/>
      <protection locked="0"/>
    </xf>
    <xf numFmtId="0" fontId="11" fillId="7" borderId="19" xfId="4" applyFont="1" applyFill="1" applyBorder="1" applyAlignment="1" applyProtection="1">
      <alignment horizontal="center"/>
      <protection locked="0"/>
    </xf>
    <xf numFmtId="0" fontId="11" fillId="7" borderId="20" xfId="4" applyFont="1" applyFill="1" applyBorder="1" applyAlignment="1" applyProtection="1">
      <alignment horizontal="center"/>
      <protection locked="0"/>
    </xf>
    <xf numFmtId="0" fontId="21" fillId="2" borderId="2" xfId="4" applyFont="1" applyFill="1" applyBorder="1" applyAlignment="1" applyProtection="1">
      <alignment vertical="top" wrapText="1"/>
      <protection locked="0"/>
    </xf>
    <xf numFmtId="0" fontId="21" fillId="2" borderId="3" xfId="4" applyFont="1" applyFill="1" applyBorder="1" applyAlignment="1" applyProtection="1">
      <alignment vertical="top" wrapText="1"/>
      <protection locked="0"/>
    </xf>
    <xf numFmtId="0" fontId="21" fillId="2" borderId="4" xfId="4" applyFont="1" applyFill="1" applyBorder="1" applyAlignment="1" applyProtection="1">
      <alignment vertical="top" wrapText="1"/>
      <protection locked="0"/>
    </xf>
    <xf numFmtId="0" fontId="19" fillId="2" borderId="9" xfId="4" applyFont="1" applyFill="1" applyBorder="1" applyAlignment="1">
      <alignment vertical="top" wrapText="1"/>
    </xf>
    <xf numFmtId="0" fontId="19" fillId="2" borderId="0" xfId="4" applyFont="1" applyFill="1" applyBorder="1" applyAlignment="1">
      <alignment vertical="top" wrapText="1"/>
    </xf>
    <xf numFmtId="0" fontId="19" fillId="2" borderId="10" xfId="4" applyFont="1" applyFill="1" applyBorder="1" applyAlignment="1">
      <alignment vertical="top" wrapText="1"/>
    </xf>
    <xf numFmtId="9" fontId="29" fillId="9" borderId="1" xfId="4" applyNumberFormat="1" applyFont="1" applyFill="1" applyBorder="1" applyAlignment="1" applyProtection="1">
      <alignment horizontal="center" vertical="center" wrapText="1"/>
      <protection locked="0"/>
    </xf>
    <xf numFmtId="0" fontId="29" fillId="9" borderId="1" xfId="4" applyFont="1" applyFill="1" applyBorder="1" applyAlignment="1" applyProtection="1">
      <alignment horizontal="center" vertical="center" wrapText="1"/>
      <protection locked="0"/>
    </xf>
    <xf numFmtId="0" fontId="4" fillId="2" borderId="9" xfId="4" applyFont="1" applyFill="1" applyBorder="1" applyAlignment="1" applyProtection="1">
      <alignment horizontal="center" vertical="justify"/>
      <protection locked="0"/>
    </xf>
    <xf numFmtId="0" fontId="4" fillId="2" borderId="0" xfId="4" applyFont="1" applyFill="1" applyBorder="1" applyAlignment="1" applyProtection="1">
      <alignment horizontal="center" vertical="justify"/>
      <protection locked="0"/>
    </xf>
    <xf numFmtId="0" fontId="7" fillId="6" borderId="18" xfId="4" applyFont="1" applyFill="1" applyBorder="1" applyAlignment="1" applyProtection="1">
      <alignment horizontal="left" vertical="top" wrapText="1"/>
      <protection locked="0"/>
    </xf>
    <xf numFmtId="0" fontId="7" fillId="6" borderId="19" xfId="4" applyFont="1" applyFill="1" applyBorder="1" applyAlignment="1" applyProtection="1">
      <alignment horizontal="left" vertical="top" wrapText="1"/>
      <protection locked="0"/>
    </xf>
    <xf numFmtId="0" fontId="7" fillId="6" borderId="20" xfId="4" applyFont="1" applyFill="1" applyBorder="1" applyAlignment="1" applyProtection="1">
      <alignment horizontal="left" vertical="top" wrapText="1"/>
      <protection locked="0"/>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49" fontId="28" fillId="0" borderId="24" xfId="0" applyNumberFormat="1" applyFont="1" applyBorder="1" applyAlignment="1">
      <alignment vertical="top"/>
    </xf>
    <xf numFmtId="0" fontId="4" fillId="8" borderId="24" xfId="9" applyNumberFormat="1" applyFont="1" applyFill="1" applyBorder="1" applyAlignment="1">
      <alignment horizontal="center" vertical="top" wrapText="1"/>
    </xf>
    <xf numFmtId="0" fontId="4" fillId="2" borderId="24" xfId="9" applyNumberFormat="1" applyFont="1" applyFill="1" applyBorder="1" applyAlignment="1">
      <alignment horizontal="center" vertical="top" wrapText="1"/>
    </xf>
    <xf numFmtId="0" fontId="4" fillId="0" borderId="24" xfId="9" applyNumberFormat="1" applyFont="1" applyFill="1" applyBorder="1" applyAlignment="1">
      <alignment horizontal="center" vertical="top" wrapText="1"/>
    </xf>
    <xf numFmtId="0" fontId="28" fillId="2" borderId="24" xfId="9" applyNumberFormat="1" applyFont="1" applyFill="1" applyBorder="1" applyAlignment="1">
      <alignment horizontal="center" vertical="top" wrapText="1"/>
    </xf>
  </cellXfs>
  <cellStyles count="16">
    <cellStyle name="Euro" xfId="2"/>
    <cellStyle name="Millares [0]" xfId="12" builtinId="6"/>
    <cellStyle name="Millares 2" xfId="1"/>
    <cellStyle name="Millares 3" xfId="7"/>
    <cellStyle name="Millares_Prueba formato indicadores con mensaje automático" xfId="6"/>
    <cellStyle name="Moneda [0]" xfId="15" builtinId="7"/>
    <cellStyle name="Moneda 2" xfId="3"/>
    <cellStyle name="Moneda 4" xfId="11"/>
    <cellStyle name="Normal" xfId="0" builtinId="0"/>
    <cellStyle name="Normal 2" xfId="4"/>
    <cellStyle name="Normal 2 10" xfId="9"/>
    <cellStyle name="Normal 2 10 2" xfId="10"/>
    <cellStyle name="Normal 3" xfId="5"/>
    <cellStyle name="Normal 4" xfId="13"/>
    <cellStyle name="Porcentaje" xfId="14" builtinId="5"/>
    <cellStyle name="Porcentual 2" xfId="8"/>
  </cellStyles>
  <dxfs count="16">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4" formatCode="0%">
                  <c:v>0</c:v>
                </c:pt>
                <c:pt idx="5" formatCode="0%">
                  <c:v>0</c:v>
                </c:pt>
                <c:pt idx="6" formatCode="0%">
                  <c:v>0</c:v>
                </c:pt>
                <c:pt idx="7" formatCode="0%">
                  <c:v>0</c:v>
                </c:pt>
                <c:pt idx="8" formatCode="0%">
                  <c:v>0.16666666666666666</c:v>
                </c:pt>
                <c:pt idx="9" formatCode="0%">
                  <c:v>0.33333333333333331</c:v>
                </c:pt>
              </c:numCache>
            </c:numRef>
          </c:val>
          <c:smooth val="0"/>
          <c:extLst xmlns:c16r2="http://schemas.microsoft.com/office/drawing/2015/06/chart">
            <c:ext xmlns:c16="http://schemas.microsoft.com/office/drawing/2014/chart" uri="{C3380CC4-5D6E-409C-BE32-E72D297353CC}">
              <c16:uniqueId val="{00000000-201B-4781-BF3F-B7B74D6E680F}"/>
            </c:ext>
          </c:extLst>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4" formatCode="0%">
                  <c:v>0.8</c:v>
                </c:pt>
                <c:pt idx="5" formatCode="0%">
                  <c:v>0.8</c:v>
                </c:pt>
                <c:pt idx="6" formatCode="0%">
                  <c:v>0.8</c:v>
                </c:pt>
                <c:pt idx="7" formatCode="0%">
                  <c:v>0.8</c:v>
                </c:pt>
                <c:pt idx="8" formatCode="0%">
                  <c:v>0.8</c:v>
                </c:pt>
                <c:pt idx="9" formatCode="0%">
                  <c:v>0.8</c:v>
                </c:pt>
              </c:numCache>
            </c:numRef>
          </c:val>
          <c:smooth val="0"/>
          <c:extLst xmlns:c16r2="http://schemas.microsoft.com/office/drawing/2015/06/chart">
            <c:ext xmlns:c16="http://schemas.microsoft.com/office/drawing/2014/chart" uri="{C3380CC4-5D6E-409C-BE32-E72D297353CC}">
              <c16:uniqueId val="{00000001-201B-4781-BF3F-B7B74D6E680F}"/>
            </c:ext>
          </c:extLst>
        </c:ser>
        <c:dLbls>
          <c:showLegendKey val="0"/>
          <c:showVal val="0"/>
          <c:showCatName val="0"/>
          <c:showSerName val="0"/>
          <c:showPercent val="0"/>
          <c:showBubbleSize val="0"/>
        </c:dLbls>
        <c:marker val="1"/>
        <c:smooth val="0"/>
        <c:axId val="-1749622752"/>
        <c:axId val="-1749620576"/>
      </c:lineChart>
      <c:catAx>
        <c:axId val="-1749622752"/>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1749620576"/>
        <c:crosses val="autoZero"/>
        <c:auto val="1"/>
        <c:lblAlgn val="ctr"/>
        <c:lblOffset val="100"/>
        <c:tickLblSkip val="1"/>
        <c:tickMarkSkip val="1"/>
        <c:noMultiLvlLbl val="0"/>
      </c:catAx>
      <c:valAx>
        <c:axId val="-1749620576"/>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1749622752"/>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a:extLst>
            <a:ext uri="{FF2B5EF4-FFF2-40B4-BE49-F238E27FC236}">
              <a16:creationId xmlns=""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a:extLst>
            <a:ext uri="{FF2B5EF4-FFF2-40B4-BE49-F238E27FC236}">
              <a16:creationId xmlns=""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a:extLst>
            <a:ext uri="{FF2B5EF4-FFF2-40B4-BE49-F238E27FC236}">
              <a16:creationId xmlns="" xmlns:a16="http://schemas.microsoft.com/office/drawing/2014/main" id="{00000000-0008-0000-02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47627</xdr:colOff>
      <xdr:row>1</xdr:row>
      <xdr:rowOff>119063</xdr:rowOff>
    </xdr:from>
    <xdr:to>
      <xdr:col>2</xdr:col>
      <xdr:colOff>107157</xdr:colOff>
      <xdr:row>3</xdr:row>
      <xdr:rowOff>47626</xdr:rowOff>
    </xdr:to>
    <xdr:pic>
      <xdr:nvPicPr>
        <xdr:cNvPr id="2" name="Imagen 1" descr="http://fontur.com.co/aym_image/aym_logo/aym_logo_fontur.png">
          <a:extLst>
            <a:ext uri="{FF2B5EF4-FFF2-40B4-BE49-F238E27FC236}">
              <a16:creationId xmlns=""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658" y="285751"/>
          <a:ext cx="821530" cy="45243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workbookViewId="0">
      <selection activeCell="A43" sqref="A43"/>
    </sheetView>
  </sheetViews>
  <sheetFormatPr baseColWidth="10" defaultColWidth="11.42578125" defaultRowHeight="15" x14ac:dyDescent="0.25"/>
  <cols>
    <col min="1" max="1" width="42.140625" style="82" bestFit="1" customWidth="1"/>
    <col min="2" max="2" width="21" style="82" customWidth="1"/>
    <col min="3" max="3" width="29.42578125" style="82" bestFit="1" customWidth="1"/>
    <col min="4" max="4" width="47.28515625" style="82" customWidth="1"/>
    <col min="5" max="5" width="28.42578125" style="82" customWidth="1"/>
    <col min="6" max="6" width="30.140625" style="82" bestFit="1" customWidth="1"/>
    <col min="7" max="16384" width="11.42578125" style="82"/>
  </cols>
  <sheetData>
    <row r="1" spans="1:5" ht="21" x14ac:dyDescent="0.35">
      <c r="A1" s="81" t="s">
        <v>150</v>
      </c>
      <c r="B1" s="81" t="s">
        <v>150</v>
      </c>
      <c r="D1" s="81" t="s">
        <v>151</v>
      </c>
      <c r="E1" s="81" t="s">
        <v>151</v>
      </c>
    </row>
    <row r="2" spans="1:5" ht="15.75" x14ac:dyDescent="0.25">
      <c r="A2" s="83" t="s">
        <v>152</v>
      </c>
      <c r="B2" s="84">
        <v>42736</v>
      </c>
      <c r="D2" s="83" t="s">
        <v>152</v>
      </c>
      <c r="E2" s="84">
        <v>43101</v>
      </c>
    </row>
    <row r="3" spans="1:5" ht="15.75" x14ac:dyDescent="0.25">
      <c r="A3" s="83" t="s">
        <v>153</v>
      </c>
      <c r="B3" s="84">
        <v>42744</v>
      </c>
      <c r="D3" s="83" t="s">
        <v>154</v>
      </c>
      <c r="E3" s="84">
        <v>43108</v>
      </c>
    </row>
    <row r="4" spans="1:5" ht="15.75" x14ac:dyDescent="0.25">
      <c r="A4" s="83" t="s">
        <v>155</v>
      </c>
      <c r="B4" s="84">
        <v>42814</v>
      </c>
      <c r="D4" s="83" t="s">
        <v>156</v>
      </c>
      <c r="E4" s="84">
        <v>43178</v>
      </c>
    </row>
    <row r="5" spans="1:5" ht="15.75" x14ac:dyDescent="0.25">
      <c r="A5" s="83" t="s">
        <v>157</v>
      </c>
      <c r="B5" s="84">
        <v>42834</v>
      </c>
      <c r="D5" s="83" t="s">
        <v>158</v>
      </c>
      <c r="E5" s="84">
        <v>43188</v>
      </c>
    </row>
    <row r="6" spans="1:5" ht="15.75" x14ac:dyDescent="0.25">
      <c r="A6" s="83" t="s">
        <v>159</v>
      </c>
      <c r="B6" s="84">
        <v>42838</v>
      </c>
      <c r="D6" s="83" t="s">
        <v>160</v>
      </c>
      <c r="E6" s="84">
        <v>43189</v>
      </c>
    </row>
    <row r="7" spans="1:5" ht="15.75" x14ac:dyDescent="0.25">
      <c r="A7" s="83" t="s">
        <v>161</v>
      </c>
      <c r="B7" s="84">
        <v>42839</v>
      </c>
      <c r="D7" s="83" t="s">
        <v>162</v>
      </c>
      <c r="E7" s="84">
        <v>43221</v>
      </c>
    </row>
    <row r="8" spans="1:5" ht="15.75" x14ac:dyDescent="0.25">
      <c r="A8" s="83" t="s">
        <v>163</v>
      </c>
      <c r="B8" s="84">
        <v>42841</v>
      </c>
      <c r="D8" s="83" t="s">
        <v>164</v>
      </c>
      <c r="E8" s="84">
        <v>43234</v>
      </c>
    </row>
    <row r="9" spans="1:5" ht="15.75" x14ac:dyDescent="0.25">
      <c r="A9" s="83" t="s">
        <v>162</v>
      </c>
      <c r="B9" s="84">
        <v>42856</v>
      </c>
      <c r="D9" s="83" t="s">
        <v>165</v>
      </c>
      <c r="E9" s="84">
        <v>43255</v>
      </c>
    </row>
    <row r="10" spans="1:5" ht="15.75" x14ac:dyDescent="0.25">
      <c r="A10" s="83" t="s">
        <v>166</v>
      </c>
      <c r="B10" s="84">
        <v>42884</v>
      </c>
      <c r="D10" s="83" t="s">
        <v>167</v>
      </c>
      <c r="E10" s="84">
        <v>43262</v>
      </c>
    </row>
    <row r="11" spans="1:5" ht="15.75" x14ac:dyDescent="0.25">
      <c r="A11" s="83" t="s">
        <v>168</v>
      </c>
      <c r="B11" s="84">
        <v>42905</v>
      </c>
      <c r="D11" s="83" t="s">
        <v>169</v>
      </c>
      <c r="E11" s="84">
        <v>43283</v>
      </c>
    </row>
    <row r="12" spans="1:5" ht="15.75" x14ac:dyDescent="0.25">
      <c r="A12" s="83" t="s">
        <v>170</v>
      </c>
      <c r="B12" s="84">
        <v>42906</v>
      </c>
      <c r="D12" s="83" t="s">
        <v>171</v>
      </c>
      <c r="E12" s="84">
        <v>43301</v>
      </c>
    </row>
    <row r="13" spans="1:5" ht="15.75" x14ac:dyDescent="0.25">
      <c r="A13" s="83" t="s">
        <v>172</v>
      </c>
      <c r="B13" s="84">
        <v>42919</v>
      </c>
      <c r="D13" s="83" t="s">
        <v>173</v>
      </c>
      <c r="E13" s="84">
        <v>43319</v>
      </c>
    </row>
    <row r="14" spans="1:5" ht="15.75" x14ac:dyDescent="0.25">
      <c r="A14" s="83" t="s">
        <v>171</v>
      </c>
      <c r="B14" s="84">
        <v>42936</v>
      </c>
      <c r="D14" s="83" t="s">
        <v>174</v>
      </c>
      <c r="E14" s="84">
        <v>43332</v>
      </c>
    </row>
    <row r="15" spans="1:5" ht="15.75" x14ac:dyDescent="0.25">
      <c r="A15" s="83" t="s">
        <v>173</v>
      </c>
      <c r="B15" s="84">
        <v>42954</v>
      </c>
      <c r="D15" s="83" t="s">
        <v>175</v>
      </c>
      <c r="E15" s="84">
        <v>43388</v>
      </c>
    </row>
    <row r="16" spans="1:5" ht="15.75" x14ac:dyDescent="0.25">
      <c r="A16" s="83" t="s">
        <v>176</v>
      </c>
      <c r="B16" s="84">
        <v>42968</v>
      </c>
      <c r="D16" s="83" t="s">
        <v>177</v>
      </c>
      <c r="E16" s="84">
        <v>43409</v>
      </c>
    </row>
    <row r="17" spans="1:5" ht="15.75" x14ac:dyDescent="0.25">
      <c r="A17" s="83" t="s">
        <v>178</v>
      </c>
      <c r="B17" s="84">
        <v>43024</v>
      </c>
      <c r="D17" s="83" t="s">
        <v>179</v>
      </c>
      <c r="E17" s="84">
        <v>43416</v>
      </c>
    </row>
    <row r="18" spans="1:5" ht="15.75" x14ac:dyDescent="0.25">
      <c r="A18" s="83" t="s">
        <v>180</v>
      </c>
      <c r="B18" s="84">
        <v>43045</v>
      </c>
      <c r="D18" s="83" t="s">
        <v>181</v>
      </c>
      <c r="E18" s="84">
        <v>43442</v>
      </c>
    </row>
    <row r="19" spans="1:5" ht="15.75" x14ac:dyDescent="0.25">
      <c r="A19" s="83" t="s">
        <v>182</v>
      </c>
      <c r="B19" s="84">
        <v>43052</v>
      </c>
      <c r="D19" s="83" t="s">
        <v>183</v>
      </c>
      <c r="E19" s="84">
        <v>43459</v>
      </c>
    </row>
    <row r="20" spans="1:5" ht="15.75" x14ac:dyDescent="0.25">
      <c r="A20" s="83" t="s">
        <v>181</v>
      </c>
      <c r="B20" s="84">
        <v>43077</v>
      </c>
    </row>
    <row r="21" spans="1:5" ht="15.75" x14ac:dyDescent="0.25">
      <c r="A21" s="83" t="s">
        <v>183</v>
      </c>
      <c r="B21" s="84">
        <v>43094</v>
      </c>
    </row>
    <row r="22" spans="1:5" ht="15.75" x14ac:dyDescent="0.25">
      <c r="A22" s="82" t="s">
        <v>152</v>
      </c>
      <c r="B22" s="84">
        <v>43101</v>
      </c>
    </row>
    <row r="23" spans="1:5" ht="15.75" x14ac:dyDescent="0.25">
      <c r="A23" s="82" t="s">
        <v>154</v>
      </c>
      <c r="B23" s="84">
        <v>43108</v>
      </c>
    </row>
    <row r="24" spans="1:5" ht="15.75" x14ac:dyDescent="0.25">
      <c r="A24" s="82" t="s">
        <v>156</v>
      </c>
      <c r="B24" s="84">
        <v>43178</v>
      </c>
    </row>
    <row r="25" spans="1:5" ht="15.75" x14ac:dyDescent="0.25">
      <c r="A25" s="82" t="s">
        <v>158</v>
      </c>
      <c r="B25" s="84">
        <v>43188</v>
      </c>
    </row>
    <row r="26" spans="1:5" ht="15.75" x14ac:dyDescent="0.25">
      <c r="A26" s="82" t="s">
        <v>160</v>
      </c>
      <c r="B26" s="84">
        <v>43189</v>
      </c>
    </row>
    <row r="27" spans="1:5" ht="15.75" x14ac:dyDescent="0.25">
      <c r="A27" s="82" t="s">
        <v>162</v>
      </c>
      <c r="B27" s="84">
        <v>43221</v>
      </c>
    </row>
    <row r="28" spans="1:5" ht="15.75" x14ac:dyDescent="0.25">
      <c r="A28" s="82" t="s">
        <v>164</v>
      </c>
      <c r="B28" s="84">
        <v>43234</v>
      </c>
    </row>
    <row r="29" spans="1:5" ht="15.75" x14ac:dyDescent="0.25">
      <c r="A29" s="82" t="s">
        <v>165</v>
      </c>
      <c r="B29" s="84">
        <v>43255</v>
      </c>
    </row>
    <row r="30" spans="1:5" ht="15.75" x14ac:dyDescent="0.25">
      <c r="A30" s="82" t="s">
        <v>167</v>
      </c>
      <c r="B30" s="84">
        <v>43262</v>
      </c>
    </row>
    <row r="31" spans="1:5" ht="15.75" x14ac:dyDescent="0.25">
      <c r="A31" s="82" t="s">
        <v>169</v>
      </c>
      <c r="B31" s="84">
        <v>43283</v>
      </c>
    </row>
    <row r="32" spans="1:5" ht="15.75" x14ac:dyDescent="0.25">
      <c r="A32" s="82" t="s">
        <v>171</v>
      </c>
      <c r="B32" s="84">
        <v>43301</v>
      </c>
    </row>
    <row r="33" spans="1:2" ht="15.75" x14ac:dyDescent="0.25">
      <c r="A33" s="82" t="s">
        <v>173</v>
      </c>
      <c r="B33" s="84">
        <v>43319</v>
      </c>
    </row>
    <row r="34" spans="1:2" ht="15.75" x14ac:dyDescent="0.25">
      <c r="A34" s="82" t="s">
        <v>174</v>
      </c>
      <c r="B34" s="84">
        <v>43332</v>
      </c>
    </row>
    <row r="35" spans="1:2" ht="15.75" x14ac:dyDescent="0.25">
      <c r="A35" s="82" t="s">
        <v>175</v>
      </c>
      <c r="B35" s="84">
        <v>43388</v>
      </c>
    </row>
    <row r="36" spans="1:2" ht="15.75" x14ac:dyDescent="0.25">
      <c r="A36" s="82" t="s">
        <v>177</v>
      </c>
      <c r="B36" s="84">
        <v>43409</v>
      </c>
    </row>
    <row r="37" spans="1:2" ht="15.75" x14ac:dyDescent="0.25">
      <c r="A37" s="82" t="s">
        <v>179</v>
      </c>
      <c r="B37" s="84">
        <v>43416</v>
      </c>
    </row>
    <row r="38" spans="1:2" ht="15.75" x14ac:dyDescent="0.25">
      <c r="A38" s="82" t="s">
        <v>181</v>
      </c>
      <c r="B38" s="84">
        <v>43442</v>
      </c>
    </row>
    <row r="39" spans="1:2" ht="15.75" x14ac:dyDescent="0.25">
      <c r="A39" s="82" t="s">
        <v>183</v>
      </c>
      <c r="B39" s="84">
        <v>43459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2" zoomScaleNormal="82" workbookViewId="0">
      <selection activeCell="C27" sqref="C27"/>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11" t="s">
        <v>77</v>
      </c>
      <c r="D2" s="112"/>
      <c r="E2" s="14"/>
    </row>
    <row r="3" spans="2:5" s="4" customFormat="1" ht="23.25" customHeight="1" x14ac:dyDescent="0.2">
      <c r="B3" s="5"/>
      <c r="C3" s="113"/>
      <c r="D3" s="113"/>
      <c r="E3" s="1"/>
    </row>
    <row r="4" spans="2:5" s="6" customFormat="1" ht="23.25" customHeight="1" x14ac:dyDescent="0.2">
      <c r="B4" s="7"/>
      <c r="C4" s="114"/>
      <c r="D4" s="114"/>
      <c r="E4" s="15"/>
    </row>
    <row r="5" spans="2:5" s="8" customFormat="1" ht="70.5" customHeight="1" x14ac:dyDescent="0.2">
      <c r="B5" s="116" t="s">
        <v>67</v>
      </c>
      <c r="C5" s="117"/>
      <c r="D5" s="118" t="s">
        <v>68</v>
      </c>
      <c r="E5" s="119"/>
    </row>
    <row r="6" spans="2:5" s="9" customFormat="1" ht="24" customHeight="1" x14ac:dyDescent="0.2">
      <c r="B6" s="10" t="s">
        <v>0</v>
      </c>
      <c r="C6" s="120" t="s">
        <v>71</v>
      </c>
      <c r="D6" s="121"/>
      <c r="E6" s="121"/>
    </row>
    <row r="7" spans="2:5" s="9" customFormat="1" ht="37.5" customHeight="1" x14ac:dyDescent="0.2">
      <c r="B7" s="10" t="s">
        <v>1</v>
      </c>
      <c r="C7" s="122" t="s">
        <v>72</v>
      </c>
      <c r="D7" s="122"/>
      <c r="E7" s="122"/>
    </row>
    <row r="8" spans="2:5" s="9" customFormat="1" ht="49.5" customHeight="1" x14ac:dyDescent="0.2">
      <c r="B8" s="10" t="s">
        <v>50</v>
      </c>
      <c r="C8" s="11" t="s">
        <v>73</v>
      </c>
      <c r="D8" s="10" t="s">
        <v>2</v>
      </c>
      <c r="E8" s="11" t="s">
        <v>51</v>
      </c>
    </row>
    <row r="9" spans="2:5" s="9" customFormat="1" ht="25.5" x14ac:dyDescent="0.2">
      <c r="B9" s="10" t="s">
        <v>46</v>
      </c>
      <c r="C9" s="12" t="s">
        <v>74</v>
      </c>
      <c r="D9" s="10" t="s">
        <v>3</v>
      </c>
      <c r="E9" s="11" t="s">
        <v>66</v>
      </c>
    </row>
    <row r="10" spans="2:5" s="9" customFormat="1" ht="23.25" customHeight="1" x14ac:dyDescent="0.2">
      <c r="B10" s="10" t="s">
        <v>47</v>
      </c>
      <c r="C10" s="11" t="s">
        <v>78</v>
      </c>
      <c r="D10" s="10" t="s">
        <v>4</v>
      </c>
      <c r="E10" s="11" t="s">
        <v>52</v>
      </c>
    </row>
    <row r="11" spans="2:5" s="9" customFormat="1" ht="25.5" x14ac:dyDescent="0.2">
      <c r="B11" s="10" t="s">
        <v>5</v>
      </c>
      <c r="C11" s="13">
        <v>0.8</v>
      </c>
      <c r="D11" s="10" t="s">
        <v>6</v>
      </c>
      <c r="E11" s="11" t="s">
        <v>53</v>
      </c>
    </row>
    <row r="12" spans="2:5" s="9" customFormat="1" ht="38.25" x14ac:dyDescent="0.2">
      <c r="B12" s="10" t="s">
        <v>48</v>
      </c>
      <c r="C12" s="11" t="s">
        <v>59</v>
      </c>
      <c r="D12" s="10" t="s">
        <v>44</v>
      </c>
      <c r="E12" s="11" t="s">
        <v>54</v>
      </c>
    </row>
    <row r="13" spans="2:5" s="9" customFormat="1" ht="21" customHeight="1" x14ac:dyDescent="0.2">
      <c r="B13" s="123" t="s">
        <v>7</v>
      </c>
      <c r="C13" s="123"/>
      <c r="D13" s="123"/>
      <c r="E13" s="123"/>
    </row>
    <row r="14" spans="2:5" s="9" customFormat="1" ht="21" customHeight="1" x14ac:dyDescent="0.2">
      <c r="B14" s="10" t="s">
        <v>45</v>
      </c>
      <c r="C14" s="120" t="s">
        <v>58</v>
      </c>
      <c r="D14" s="120"/>
      <c r="E14" s="120"/>
    </row>
    <row r="15" spans="2:5" s="9" customFormat="1" ht="25.5" x14ac:dyDescent="0.2">
      <c r="B15" s="10" t="s">
        <v>49</v>
      </c>
      <c r="C15" s="120" t="s">
        <v>69</v>
      </c>
      <c r="D15" s="120"/>
      <c r="E15" s="120"/>
    </row>
    <row r="16" spans="2:5" s="9" customFormat="1" ht="27" customHeight="1" x14ac:dyDescent="0.2">
      <c r="B16" s="10" t="s">
        <v>8</v>
      </c>
      <c r="C16" s="115" t="s">
        <v>75</v>
      </c>
      <c r="D16" s="115"/>
      <c r="E16" s="115"/>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I-MGP-13&amp;C&amp;"Futura Std Book,Normal"&amp;8Versión 00
COPIA CONTROLADA&amp;R&amp;"Futura Std Book,Normal"&amp;8Página &amp;P de &amp;N</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topLeftCell="B1" zoomScale="80" zoomScaleNormal="80" zoomScaleSheetLayoutView="50" zoomScalePageLayoutView="75" workbookViewId="0">
      <selection activeCell="C28" sqref="C28"/>
    </sheetView>
  </sheetViews>
  <sheetFormatPr baseColWidth="10" defaultRowHeight="12.75" x14ac:dyDescent="0.2"/>
  <cols>
    <col min="1" max="1" width="11.42578125" style="16"/>
    <col min="2" max="2" width="30.85546875" style="16" customWidth="1"/>
    <col min="3" max="3" width="20.7109375" style="16" customWidth="1"/>
    <col min="4" max="4" width="24.42578125" style="16" customWidth="1"/>
    <col min="5" max="5" width="20.7109375" style="16" hidden="1" customWidth="1"/>
    <col min="6" max="6" width="20.7109375" style="16" customWidth="1"/>
    <col min="7" max="7" width="34" style="16" customWidth="1"/>
    <col min="8" max="8" width="31.28515625" style="16" customWidth="1"/>
    <col min="9" max="9" width="31" style="16" customWidth="1"/>
    <col min="10" max="10" width="35.28515625" style="16" customWidth="1"/>
    <col min="11" max="11" width="11.42578125" style="17"/>
    <col min="12" max="12" width="30.85546875" style="17" hidden="1" customWidth="1"/>
    <col min="13" max="13" width="0" style="16" hidden="1" customWidth="1"/>
    <col min="14" max="16384" width="11.42578125" style="16"/>
  </cols>
  <sheetData>
    <row r="2" spans="2:13" s="18" customFormat="1" x14ac:dyDescent="0.2">
      <c r="B2" s="124"/>
      <c r="C2" s="124"/>
      <c r="D2" s="124"/>
      <c r="E2" s="124"/>
      <c r="F2" s="124"/>
      <c r="G2" s="124"/>
      <c r="H2" s="124"/>
      <c r="I2" s="124"/>
      <c r="J2" s="124"/>
      <c r="K2" s="19"/>
      <c r="L2" s="18" t="s">
        <v>43</v>
      </c>
      <c r="M2" s="19"/>
    </row>
    <row r="3" spans="2:13" s="18" customFormat="1" x14ac:dyDescent="0.2">
      <c r="B3" s="125"/>
      <c r="C3" s="125"/>
      <c r="D3" s="125"/>
      <c r="E3" s="125"/>
      <c r="F3" s="125"/>
      <c r="G3" s="125"/>
      <c r="H3" s="125"/>
      <c r="I3" s="125"/>
      <c r="J3" s="125"/>
      <c r="K3" s="19"/>
      <c r="L3" s="19" t="s">
        <v>42</v>
      </c>
      <c r="M3" s="19"/>
    </row>
    <row r="4" spans="2:13" s="18" customFormat="1" ht="23.25" customHeight="1" x14ac:dyDescent="0.2">
      <c r="B4" s="20"/>
      <c r="C4" s="21"/>
      <c r="D4" s="129" t="s">
        <v>77</v>
      </c>
      <c r="E4" s="130"/>
      <c r="F4" s="130"/>
      <c r="G4" s="130"/>
      <c r="H4" s="130"/>
      <c r="I4" s="130"/>
      <c r="J4" s="45"/>
      <c r="K4" s="19"/>
      <c r="L4" s="19" t="s">
        <v>41</v>
      </c>
      <c r="M4" s="19"/>
    </row>
    <row r="5" spans="2:13" s="18" customFormat="1" ht="23.25" customHeight="1" x14ac:dyDescent="0.2">
      <c r="B5" s="22"/>
      <c r="C5" s="23"/>
      <c r="D5" s="131"/>
      <c r="E5" s="131"/>
      <c r="F5" s="131"/>
      <c r="G5" s="131"/>
      <c r="H5" s="131"/>
      <c r="I5" s="131"/>
      <c r="J5" s="47"/>
      <c r="K5" s="19"/>
      <c r="L5" s="19" t="s">
        <v>40</v>
      </c>
      <c r="M5" s="19"/>
    </row>
    <row r="6" spans="2:13" s="31" customFormat="1" ht="23.25" customHeight="1" x14ac:dyDescent="0.2">
      <c r="B6" s="41"/>
      <c r="C6" s="42"/>
      <c r="D6" s="132"/>
      <c r="E6" s="132"/>
      <c r="F6" s="132"/>
      <c r="G6" s="132"/>
      <c r="H6" s="132"/>
      <c r="I6" s="132"/>
      <c r="J6" s="46"/>
      <c r="K6" s="30"/>
      <c r="L6" s="30" t="s">
        <v>32</v>
      </c>
    </row>
    <row r="7" spans="2:13" s="43" customFormat="1" ht="20.25" customHeight="1" x14ac:dyDescent="0.2">
      <c r="B7" s="126" t="s">
        <v>70</v>
      </c>
      <c r="C7" s="127"/>
      <c r="D7" s="127"/>
      <c r="E7" s="55"/>
      <c r="F7" s="128" t="s">
        <v>9</v>
      </c>
      <c r="G7" s="128"/>
      <c r="H7" s="128"/>
      <c r="I7" s="56" t="s">
        <v>10</v>
      </c>
      <c r="J7" s="57" t="s">
        <v>226</v>
      </c>
      <c r="K7" s="44"/>
      <c r="L7" s="27" t="s">
        <v>39</v>
      </c>
    </row>
    <row r="8" spans="2:13" s="25" customFormat="1" ht="28.5" customHeight="1" x14ac:dyDescent="0.2">
      <c r="B8" s="133" t="s">
        <v>11</v>
      </c>
      <c r="C8" s="134"/>
      <c r="D8" s="134"/>
      <c r="E8" s="58"/>
      <c r="F8" s="135" t="s">
        <v>12</v>
      </c>
      <c r="G8" s="135"/>
      <c r="H8" s="58" t="s">
        <v>13</v>
      </c>
      <c r="I8" s="58" t="s">
        <v>57</v>
      </c>
      <c r="J8" s="59" t="s">
        <v>14</v>
      </c>
      <c r="K8" s="26"/>
      <c r="L8" s="26"/>
    </row>
    <row r="9" spans="2:13" s="25" customFormat="1" ht="20.100000000000001" customHeight="1" x14ac:dyDescent="0.2">
      <c r="B9" s="136" t="s">
        <v>71</v>
      </c>
      <c r="C9" s="136"/>
      <c r="D9" s="136"/>
      <c r="E9" s="53"/>
      <c r="F9" s="136" t="str">
        <f>+'Ficha tecnica de indicador'!C8</f>
        <v>(Número de Proyectos con radicación de la Solicitud de contratación / Número de Proyectos aprobados Fontur)*100</v>
      </c>
      <c r="G9" s="136"/>
      <c r="H9" s="137">
        <v>0.8</v>
      </c>
      <c r="I9" s="153">
        <f>5/32</f>
        <v>0.15625</v>
      </c>
      <c r="J9" s="136" t="s">
        <v>78</v>
      </c>
      <c r="K9" s="26"/>
      <c r="L9" s="27"/>
    </row>
    <row r="10" spans="2:13" s="28" customFormat="1" ht="36.75" customHeight="1" x14ac:dyDescent="0.2">
      <c r="B10" s="136"/>
      <c r="C10" s="136"/>
      <c r="D10" s="136"/>
      <c r="E10" s="54"/>
      <c r="F10" s="136"/>
      <c r="G10" s="136"/>
      <c r="H10" s="137"/>
      <c r="I10" s="154"/>
      <c r="J10" s="136"/>
      <c r="K10" s="29"/>
      <c r="L10" s="30"/>
      <c r="M10" s="30"/>
    </row>
    <row r="11" spans="2:13" s="28" customFormat="1" x14ac:dyDescent="0.2">
      <c r="B11" s="65"/>
      <c r="C11" s="66"/>
      <c r="D11" s="66"/>
      <c r="E11" s="66"/>
      <c r="F11" s="66"/>
      <c r="G11" s="66"/>
      <c r="H11" s="66"/>
      <c r="I11" s="66"/>
      <c r="J11" s="67"/>
      <c r="K11" s="29"/>
      <c r="L11" s="31"/>
      <c r="M11" s="30"/>
    </row>
    <row r="12" spans="2:13" s="28" customFormat="1" hidden="1" x14ac:dyDescent="0.2">
      <c r="B12" s="68"/>
      <c r="C12" s="32"/>
      <c r="D12" s="32"/>
      <c r="E12" s="32"/>
      <c r="F12" s="32"/>
      <c r="G12" s="32"/>
      <c r="H12" s="32"/>
      <c r="I12" s="32"/>
      <c r="J12" s="69"/>
      <c r="K12" s="29"/>
      <c r="L12" s="31"/>
      <c r="M12" s="30"/>
    </row>
    <row r="13" spans="2:13" s="28" customFormat="1" ht="23.25" hidden="1" customHeight="1" x14ac:dyDescent="0.2">
      <c r="B13" s="68"/>
      <c r="C13" s="32"/>
      <c r="D13" s="32"/>
      <c r="E13" s="32"/>
      <c r="F13" s="32"/>
      <c r="G13" s="32"/>
      <c r="H13" s="32"/>
      <c r="I13" s="32"/>
      <c r="J13" s="69"/>
      <c r="K13" s="29"/>
      <c r="L13" s="31"/>
      <c r="M13" s="30"/>
    </row>
    <row r="14" spans="2:13" s="28" customFormat="1" ht="23.25" hidden="1" customHeight="1" x14ac:dyDescent="0.2">
      <c r="B14" s="68"/>
      <c r="C14" s="32"/>
      <c r="D14" s="32"/>
      <c r="E14" s="32"/>
      <c r="F14" s="32"/>
      <c r="G14" s="32"/>
      <c r="H14" s="32"/>
      <c r="I14" s="32"/>
      <c r="J14" s="69"/>
      <c r="K14" s="29"/>
      <c r="L14" s="31"/>
      <c r="M14" s="30"/>
    </row>
    <row r="15" spans="2:13" s="28" customFormat="1" ht="23.25" hidden="1" customHeight="1" x14ac:dyDescent="0.2">
      <c r="B15" s="68"/>
      <c r="C15" s="32"/>
      <c r="D15" s="32"/>
      <c r="E15" s="32"/>
      <c r="F15" s="32"/>
      <c r="G15" s="32"/>
      <c r="H15" s="32"/>
      <c r="I15" s="32"/>
      <c r="J15" s="69"/>
      <c r="K15" s="29"/>
      <c r="L15" s="31"/>
      <c r="M15" s="30"/>
    </row>
    <row r="16" spans="2:13" s="28" customFormat="1" hidden="1" x14ac:dyDescent="0.2">
      <c r="B16" s="68"/>
      <c r="C16" s="32"/>
      <c r="D16" s="32"/>
      <c r="E16" s="32"/>
      <c r="F16" s="32"/>
      <c r="G16" s="32"/>
      <c r="H16" s="32"/>
      <c r="I16" s="32"/>
      <c r="J16" s="69"/>
      <c r="K16" s="29"/>
      <c r="L16" s="31"/>
      <c r="M16" s="30"/>
    </row>
    <row r="17" spans="2:13" s="28" customFormat="1" hidden="1" x14ac:dyDescent="0.2">
      <c r="B17" s="68"/>
      <c r="C17" s="32"/>
      <c r="D17" s="32"/>
      <c r="E17" s="32"/>
      <c r="F17" s="32"/>
      <c r="G17" s="32"/>
      <c r="H17" s="32"/>
      <c r="I17" s="32"/>
      <c r="J17" s="69"/>
      <c r="K17" s="29"/>
      <c r="L17" s="31"/>
      <c r="M17" s="30"/>
    </row>
    <row r="18" spans="2:13" s="28" customFormat="1" hidden="1" x14ac:dyDescent="0.2">
      <c r="B18" s="68"/>
      <c r="C18" s="32"/>
      <c r="D18" s="32"/>
      <c r="E18" s="32"/>
      <c r="F18" s="32"/>
      <c r="G18" s="32"/>
      <c r="H18" s="32"/>
      <c r="I18" s="32"/>
      <c r="J18" s="69"/>
      <c r="K18" s="29"/>
      <c r="L18" s="31"/>
      <c r="M18" s="30"/>
    </row>
    <row r="19" spans="2:13" s="28" customFormat="1" hidden="1" x14ac:dyDescent="0.2">
      <c r="B19" s="68"/>
      <c r="C19" s="32"/>
      <c r="D19" s="32"/>
      <c r="E19" s="32"/>
      <c r="F19" s="32"/>
      <c r="G19" s="32"/>
      <c r="H19" s="32"/>
      <c r="I19" s="32"/>
      <c r="J19" s="69"/>
      <c r="K19" s="29"/>
      <c r="L19" s="29"/>
    </row>
    <row r="20" spans="2:13" s="28" customFormat="1" x14ac:dyDescent="0.2">
      <c r="B20" s="142" t="s">
        <v>55</v>
      </c>
      <c r="C20" s="143"/>
      <c r="D20" s="32" t="s">
        <v>56</v>
      </c>
      <c r="E20" s="32"/>
      <c r="F20" s="33" t="s">
        <v>15</v>
      </c>
      <c r="G20" s="32"/>
      <c r="H20" s="32"/>
      <c r="I20" s="32"/>
      <c r="J20" s="69"/>
      <c r="K20" s="29"/>
      <c r="L20" s="29"/>
    </row>
    <row r="21" spans="2:13" s="28" customFormat="1" x14ac:dyDescent="0.2">
      <c r="B21" s="68"/>
      <c r="C21" s="32"/>
      <c r="D21" s="32"/>
      <c r="E21" s="32"/>
      <c r="F21" s="32"/>
      <c r="G21" s="32"/>
      <c r="H21" s="32"/>
      <c r="I21" s="32"/>
      <c r="J21" s="69"/>
      <c r="K21" s="29"/>
      <c r="L21" s="29"/>
    </row>
    <row r="22" spans="2:13" s="28" customFormat="1" x14ac:dyDescent="0.2">
      <c r="B22" s="52" t="s">
        <v>16</v>
      </c>
      <c r="C22" s="52" t="s">
        <v>17</v>
      </c>
      <c r="D22" s="52" t="s">
        <v>13</v>
      </c>
      <c r="E22" s="34"/>
      <c r="F22" s="34"/>
      <c r="G22" s="34"/>
      <c r="H22" s="32"/>
      <c r="I22" s="32"/>
      <c r="J22" s="69"/>
      <c r="K22" s="29"/>
      <c r="L22" s="29"/>
    </row>
    <row r="23" spans="2:13" s="28" customFormat="1" x14ac:dyDescent="0.2">
      <c r="B23" s="49" t="s">
        <v>18</v>
      </c>
      <c r="C23" s="50"/>
      <c r="D23" s="51"/>
      <c r="E23" s="48" t="e">
        <f>+C23/D23</f>
        <v>#DIV/0!</v>
      </c>
      <c r="F23" s="39"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35"/>
      <c r="H23" s="35"/>
      <c r="I23" s="36"/>
      <c r="J23" s="71"/>
      <c r="K23" s="29"/>
      <c r="L23" s="37" t="e">
        <f>+C23/D23</f>
        <v>#DIV/0!</v>
      </c>
    </row>
    <row r="24" spans="2:13" s="28" customFormat="1" x14ac:dyDescent="0.2">
      <c r="B24" s="49" t="s">
        <v>19</v>
      </c>
      <c r="C24" s="51"/>
      <c r="D24" s="51"/>
      <c r="E24" s="38" t="e">
        <f>+C24/D24</f>
        <v>#DIV/0!</v>
      </c>
      <c r="F24" s="39" t="str">
        <f t="shared" ref="F24:F34" si="0">+IF(D24=0,$L$7,IF(E24=0,$L$6,IF($D$20="mayor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36"/>
      <c r="H24" s="36"/>
      <c r="I24" s="36"/>
      <c r="J24" s="71"/>
      <c r="K24" s="29"/>
      <c r="L24" s="37" t="e">
        <f t="shared" ref="L24:L34" si="1">+C24/D24</f>
        <v>#DIV/0!</v>
      </c>
    </row>
    <row r="25" spans="2:13" s="28" customFormat="1" x14ac:dyDescent="0.2">
      <c r="B25" s="49" t="s">
        <v>20</v>
      </c>
      <c r="C25" s="51"/>
      <c r="D25" s="51"/>
      <c r="E25" s="38" t="e">
        <f t="shared" ref="E25:E34" si="2">+C25/D25</f>
        <v>#DIV/0!</v>
      </c>
      <c r="F25" s="39" t="str">
        <f t="shared" si="0"/>
        <v>La meta es 0, especifique en el ANALISIS DE DATOS el resultado de la medición con respecto a la meta programada</v>
      </c>
      <c r="G25" s="36"/>
      <c r="H25" s="36"/>
      <c r="I25" s="36"/>
      <c r="J25" s="71"/>
      <c r="K25" s="29"/>
      <c r="L25" s="37" t="e">
        <f t="shared" si="1"/>
        <v>#DIV/0!</v>
      </c>
    </row>
    <row r="26" spans="2:13" s="28" customFormat="1" x14ac:dyDescent="0.2">
      <c r="B26" s="49" t="s">
        <v>21</v>
      </c>
      <c r="C26" s="51"/>
      <c r="D26" s="51"/>
      <c r="E26" s="38" t="e">
        <f>+#REF!/D26</f>
        <v>#REF!</v>
      </c>
      <c r="F26" s="39" t="str">
        <f t="shared" si="0"/>
        <v>La meta es 0, especifique en el ANALISIS DE DATOS el resultado de la medición con respecto a la meta programada</v>
      </c>
      <c r="G26" s="36"/>
      <c r="H26" s="36"/>
      <c r="I26" s="36"/>
      <c r="J26" s="71"/>
      <c r="K26" s="29"/>
      <c r="L26" s="37" t="e">
        <f>+#REF!/D26</f>
        <v>#REF!</v>
      </c>
    </row>
    <row r="27" spans="2:13" s="28" customFormat="1" x14ac:dyDescent="0.2">
      <c r="B27" s="49" t="s">
        <v>22</v>
      </c>
      <c r="C27" s="108">
        <f>0/3</f>
        <v>0</v>
      </c>
      <c r="D27" s="109">
        <v>0.8</v>
      </c>
      <c r="E27" s="38" t="e">
        <f>+C27/C26</f>
        <v>#DIV/0!</v>
      </c>
      <c r="F27" s="39" t="str">
        <f>+IF(C26=0,$L$7,IF(E27=0,$L$6,IF($D$20="mayor que la meta",(IF(E27&lt;1,$L$5,(IF(AND(E27&gt;=1,E27&lt;1.03),$L$4,(IF(AND(E27&gt;=1.03,E27&lt;1.07),$L$3,$L$2)))))),IF($D$20="menor que la meta",(IF(E27&lt;=0.93,$L$2,(IF(AND(E27&gt;0.93,E27&lt;=0.97),$L$3,(IF(AND(E27&gt;0.97,E27&lt;=1),$L$4,$L$5))))))))))</f>
        <v>La meta es 0, especifique en el ANALISIS DE DATOS el resultado de la medición con respecto a la meta programada</v>
      </c>
      <c r="G27" s="36"/>
      <c r="H27" s="36"/>
      <c r="I27" s="36"/>
      <c r="J27" s="71"/>
      <c r="K27" s="29"/>
      <c r="L27" s="37" t="e">
        <f>+C27/C26</f>
        <v>#DIV/0!</v>
      </c>
    </row>
    <row r="28" spans="2:13" s="28" customFormat="1" x14ac:dyDescent="0.2">
      <c r="B28" s="49" t="s">
        <v>23</v>
      </c>
      <c r="C28" s="108">
        <f>0/4</f>
        <v>0</v>
      </c>
      <c r="D28" s="109">
        <v>0.8</v>
      </c>
      <c r="E28" s="38">
        <f t="shared" si="2"/>
        <v>0</v>
      </c>
      <c r="F28" s="39" t="str">
        <f t="shared" ref="F28:F31" si="3">+IF(C27=0,$L$7,IF(E28=0,$L$6,IF($D$20="mayor que la meta",(IF(E28&lt;1,$L$5,(IF(AND(E28&gt;=1,E28&lt;1.03),$L$4,(IF(AND(E28&gt;=1.03,E28&lt;1.07),$L$3,$L$2)))))),IF($D$20="menor que la meta",(IF(E28&lt;=0.93,$L$2,(IF(AND(E28&gt;0.93,E28&lt;=0.97),$L$3,(IF(AND(E28&gt;0.97,E28&lt;=1),$L$4,$L$5))))))))))</f>
        <v>La meta es 0, especifique en el ANALISIS DE DATOS el resultado de la medición con respecto a la meta programada</v>
      </c>
      <c r="G28" s="36"/>
      <c r="H28" s="36"/>
      <c r="I28" s="36"/>
      <c r="J28" s="71"/>
      <c r="K28" s="29"/>
      <c r="L28" s="37">
        <f t="shared" si="1"/>
        <v>0</v>
      </c>
    </row>
    <row r="29" spans="2:13" s="28" customFormat="1" x14ac:dyDescent="0.2">
      <c r="B29" s="49" t="s">
        <v>24</v>
      </c>
      <c r="C29" s="109">
        <f>0/4</f>
        <v>0</v>
      </c>
      <c r="D29" s="109">
        <v>0.8</v>
      </c>
      <c r="E29" s="38">
        <f t="shared" si="2"/>
        <v>0</v>
      </c>
      <c r="F29" s="39" t="str">
        <f t="shared" si="3"/>
        <v>La meta es 0, especifique en el ANALISIS DE DATOS el resultado de la medición con respecto a la meta programada</v>
      </c>
      <c r="G29" s="36"/>
      <c r="H29" s="36"/>
      <c r="I29" s="36"/>
      <c r="J29" s="71"/>
      <c r="K29" s="29"/>
      <c r="L29" s="37">
        <f t="shared" si="1"/>
        <v>0</v>
      </c>
    </row>
    <row r="30" spans="2:13" s="28" customFormat="1" x14ac:dyDescent="0.2">
      <c r="B30" s="49" t="s">
        <v>25</v>
      </c>
      <c r="C30" s="110">
        <f>0/3</f>
        <v>0</v>
      </c>
      <c r="D30" s="109">
        <v>0.8</v>
      </c>
      <c r="E30" s="38">
        <f t="shared" si="2"/>
        <v>0</v>
      </c>
      <c r="F30" s="39" t="str">
        <f t="shared" si="3"/>
        <v>La meta es 0, especifique en el ANALISIS DE DATOS el resultado de la medición con respecto a la meta programada</v>
      </c>
      <c r="G30" s="36"/>
      <c r="H30" s="36"/>
      <c r="I30" s="36"/>
      <c r="J30" s="71"/>
      <c r="K30" s="29"/>
      <c r="L30" s="37">
        <f t="shared" si="1"/>
        <v>0</v>
      </c>
    </row>
    <row r="31" spans="2:13" s="28" customFormat="1" x14ac:dyDescent="0.2">
      <c r="B31" s="49" t="s">
        <v>26</v>
      </c>
      <c r="C31" s="109">
        <f>1/6</f>
        <v>0.16666666666666666</v>
      </c>
      <c r="D31" s="109">
        <v>0.8</v>
      </c>
      <c r="E31" s="38">
        <f t="shared" si="2"/>
        <v>0.20833333333333331</v>
      </c>
      <c r="F31" s="39" t="str">
        <f t="shared" si="3"/>
        <v>La meta es 0, especifique en el ANALISIS DE DATOS el resultado de la medición con respecto a la meta programada</v>
      </c>
      <c r="G31" s="36"/>
      <c r="H31" s="36"/>
      <c r="I31" s="36"/>
      <c r="J31" s="71"/>
      <c r="K31" s="29"/>
      <c r="L31" s="37">
        <f t="shared" si="1"/>
        <v>0.20833333333333331</v>
      </c>
    </row>
    <row r="32" spans="2:13" s="28" customFormat="1" x14ac:dyDescent="0.2">
      <c r="B32" s="49" t="s">
        <v>27</v>
      </c>
      <c r="C32" s="109">
        <f>4/12</f>
        <v>0.33333333333333331</v>
      </c>
      <c r="D32" s="109">
        <v>0.8</v>
      </c>
      <c r="E32" s="38">
        <f t="shared" si="2"/>
        <v>0.41666666666666663</v>
      </c>
      <c r="F32" s="39" t="str">
        <f t="shared" si="0"/>
        <v>Advertencia: No se cumplió la meta esperada para el periodo.</v>
      </c>
      <c r="G32" s="36"/>
      <c r="H32" s="36"/>
      <c r="I32" s="36"/>
      <c r="J32" s="71"/>
      <c r="K32" s="29"/>
      <c r="L32" s="37">
        <f t="shared" si="1"/>
        <v>0.41666666666666663</v>
      </c>
    </row>
    <row r="33" spans="2:12" s="28" customFormat="1" x14ac:dyDescent="0.2">
      <c r="B33" s="49" t="s">
        <v>28</v>
      </c>
      <c r="C33" s="95"/>
      <c r="D33" s="95"/>
      <c r="E33" s="38" t="e">
        <f t="shared" si="2"/>
        <v>#DIV/0!</v>
      </c>
      <c r="F33" s="39" t="str">
        <f t="shared" si="0"/>
        <v>La meta es 0, especifique en el ANALISIS DE DATOS el resultado de la medición con respecto a la meta programada</v>
      </c>
      <c r="G33" s="36"/>
      <c r="H33" s="36"/>
      <c r="I33" s="36"/>
      <c r="J33" s="71"/>
      <c r="K33" s="29"/>
      <c r="L33" s="37" t="e">
        <f t="shared" si="1"/>
        <v>#DIV/0!</v>
      </c>
    </row>
    <row r="34" spans="2:12" s="28" customFormat="1" x14ac:dyDescent="0.2">
      <c r="B34" s="49" t="s">
        <v>29</v>
      </c>
      <c r="C34" s="95"/>
      <c r="D34" s="95"/>
      <c r="E34" s="38" t="e">
        <f t="shared" si="2"/>
        <v>#DIV/0!</v>
      </c>
      <c r="F34" s="39" t="str">
        <f t="shared" si="0"/>
        <v>La meta es 0, especifique en el ANALISIS DE DATOS el resultado de la medición con respecto a la meta programada</v>
      </c>
      <c r="G34" s="36"/>
      <c r="H34" s="36"/>
      <c r="I34" s="36"/>
      <c r="J34" s="71"/>
      <c r="K34" s="29"/>
      <c r="L34" s="37" t="e">
        <f t="shared" si="1"/>
        <v>#DIV/0!</v>
      </c>
    </row>
    <row r="35" spans="2:12" s="28" customFormat="1" x14ac:dyDescent="0.2">
      <c r="B35" s="155"/>
      <c r="C35" s="156"/>
      <c r="D35" s="156"/>
      <c r="E35" s="38"/>
      <c r="F35" s="39"/>
      <c r="G35" s="36"/>
      <c r="H35" s="36"/>
      <c r="I35" s="36"/>
      <c r="J35" s="71"/>
      <c r="K35" s="29"/>
      <c r="L35" s="37"/>
    </row>
    <row r="36" spans="2:12" s="28" customFormat="1" hidden="1" x14ac:dyDescent="0.2">
      <c r="B36" s="70"/>
      <c r="C36" s="40"/>
      <c r="D36" s="40"/>
      <c r="E36" s="38"/>
      <c r="F36" s="39"/>
      <c r="G36" s="36"/>
      <c r="H36" s="36"/>
      <c r="I36" s="36"/>
      <c r="J36" s="71"/>
      <c r="K36" s="29"/>
      <c r="L36" s="37"/>
    </row>
    <row r="37" spans="2:12" s="28" customFormat="1" hidden="1" x14ac:dyDescent="0.2">
      <c r="B37" s="70"/>
      <c r="C37" s="40"/>
      <c r="D37" s="40"/>
      <c r="E37" s="38"/>
      <c r="F37" s="39"/>
      <c r="G37" s="36"/>
      <c r="H37" s="36"/>
      <c r="I37" s="36"/>
      <c r="J37" s="71"/>
      <c r="K37" s="29"/>
      <c r="L37" s="37"/>
    </row>
    <row r="38" spans="2:12" s="28" customFormat="1" hidden="1" x14ac:dyDescent="0.2">
      <c r="B38" s="70"/>
      <c r="C38" s="40"/>
      <c r="D38" s="40"/>
      <c r="E38" s="38"/>
      <c r="F38" s="39"/>
      <c r="G38" s="36"/>
      <c r="H38" s="36"/>
      <c r="I38" s="36"/>
      <c r="J38" s="71"/>
      <c r="K38" s="29"/>
      <c r="L38" s="37"/>
    </row>
    <row r="39" spans="2:12" s="28" customFormat="1" hidden="1" x14ac:dyDescent="0.2">
      <c r="B39" s="70"/>
      <c r="C39" s="40"/>
      <c r="D39" s="40"/>
      <c r="E39" s="38"/>
      <c r="F39" s="39"/>
      <c r="G39" s="36"/>
      <c r="H39" s="36"/>
      <c r="I39" s="36"/>
      <c r="J39" s="71"/>
      <c r="K39" s="29"/>
      <c r="L39" s="37"/>
    </row>
    <row r="40" spans="2:12" s="28" customFormat="1" hidden="1" x14ac:dyDescent="0.2">
      <c r="B40" s="70"/>
      <c r="C40" s="40"/>
      <c r="D40" s="40"/>
      <c r="E40" s="38"/>
      <c r="F40" s="39"/>
      <c r="G40" s="36"/>
      <c r="H40" s="36"/>
      <c r="I40" s="36"/>
      <c r="J40" s="71"/>
      <c r="K40" s="29"/>
      <c r="L40" s="37"/>
    </row>
    <row r="41" spans="2:12" s="28" customFormat="1" hidden="1" x14ac:dyDescent="0.2">
      <c r="B41" s="70"/>
      <c r="C41" s="40"/>
      <c r="D41" s="40"/>
      <c r="E41" s="38"/>
      <c r="F41" s="39"/>
      <c r="G41" s="36"/>
      <c r="H41" s="36"/>
      <c r="I41" s="36"/>
      <c r="J41" s="71"/>
      <c r="K41" s="29"/>
      <c r="L41" s="37"/>
    </row>
    <row r="42" spans="2:12" s="28" customFormat="1" hidden="1" x14ac:dyDescent="0.2">
      <c r="B42" s="70"/>
      <c r="C42" s="40"/>
      <c r="D42" s="40"/>
      <c r="E42" s="38"/>
      <c r="F42" s="39"/>
      <c r="G42" s="36"/>
      <c r="H42" s="36"/>
      <c r="I42" s="36"/>
      <c r="J42" s="71"/>
      <c r="K42" s="29"/>
      <c r="L42" s="37"/>
    </row>
    <row r="43" spans="2:12" s="28" customFormat="1" hidden="1" x14ac:dyDescent="0.2">
      <c r="B43" s="70"/>
      <c r="C43" s="40"/>
      <c r="D43" s="40"/>
      <c r="E43" s="38"/>
      <c r="F43" s="39"/>
      <c r="G43" s="36"/>
      <c r="H43" s="36"/>
      <c r="I43" s="36"/>
      <c r="J43" s="71"/>
      <c r="K43" s="29"/>
      <c r="L43" s="37"/>
    </row>
    <row r="44" spans="2:12" s="28" customFormat="1" ht="26.25" hidden="1" customHeight="1" x14ac:dyDescent="0.2">
      <c r="B44" s="72"/>
      <c r="C44" s="32"/>
      <c r="D44" s="32"/>
      <c r="E44" s="32"/>
      <c r="F44" s="32"/>
      <c r="G44" s="32"/>
      <c r="H44" s="32"/>
      <c r="I44" s="32"/>
      <c r="J44" s="69"/>
      <c r="K44" s="29"/>
      <c r="L44" s="29"/>
    </row>
    <row r="45" spans="2:12" s="28" customFormat="1" ht="26.25" hidden="1" customHeight="1" x14ac:dyDescent="0.2">
      <c r="B45" s="72"/>
      <c r="C45" s="32"/>
      <c r="D45" s="32"/>
      <c r="E45" s="32"/>
      <c r="F45" s="32"/>
      <c r="G45" s="32"/>
      <c r="H45" s="32"/>
      <c r="I45" s="32"/>
      <c r="J45" s="69"/>
      <c r="K45" s="29"/>
      <c r="L45" s="29"/>
    </row>
    <row r="46" spans="2:12" s="28" customFormat="1" ht="26.25" hidden="1" customHeight="1" x14ac:dyDescent="0.2">
      <c r="B46" s="72"/>
      <c r="C46" s="32"/>
      <c r="D46" s="32"/>
      <c r="E46" s="32"/>
      <c r="F46" s="32"/>
      <c r="G46" s="32"/>
      <c r="H46" s="32"/>
      <c r="I46" s="32"/>
      <c r="J46" s="69"/>
      <c r="K46" s="29"/>
      <c r="L46" s="29"/>
    </row>
    <row r="47" spans="2:12" s="28" customFormat="1" ht="12" customHeight="1" x14ac:dyDescent="0.2">
      <c r="B47" s="72"/>
      <c r="C47" s="32"/>
      <c r="D47" s="32"/>
      <c r="E47" s="32"/>
      <c r="F47" s="32"/>
      <c r="G47" s="32"/>
      <c r="H47" s="32"/>
      <c r="I47" s="32"/>
      <c r="J47" s="69"/>
      <c r="K47" s="29"/>
      <c r="L47" s="29"/>
    </row>
    <row r="48" spans="2:12" s="28" customFormat="1" ht="26.25" customHeight="1" x14ac:dyDescent="0.2">
      <c r="B48" s="72"/>
      <c r="C48" s="32"/>
      <c r="D48" s="32"/>
      <c r="E48" s="32"/>
      <c r="F48" s="32"/>
      <c r="G48" s="32"/>
      <c r="H48" s="32"/>
      <c r="I48" s="32"/>
      <c r="J48" s="69"/>
      <c r="K48" s="29"/>
      <c r="L48" s="29"/>
    </row>
    <row r="49" spans="2:12" s="28" customFormat="1" ht="26.25" customHeight="1" x14ac:dyDescent="0.2">
      <c r="B49" s="72"/>
      <c r="C49" s="32"/>
      <c r="D49" s="32"/>
      <c r="E49" s="32"/>
      <c r="F49" s="32"/>
      <c r="G49" s="32"/>
      <c r="H49" s="32"/>
      <c r="I49" s="32"/>
      <c r="J49" s="69"/>
      <c r="K49" s="29"/>
      <c r="L49" s="29"/>
    </row>
    <row r="50" spans="2:12" s="28" customFormat="1" ht="26.25" customHeight="1" x14ac:dyDescent="0.2">
      <c r="B50" s="72"/>
      <c r="C50" s="32"/>
      <c r="D50" s="32"/>
      <c r="E50" s="32"/>
      <c r="F50" s="32"/>
      <c r="G50" s="32"/>
      <c r="H50" s="32"/>
      <c r="I50" s="32"/>
      <c r="J50" s="69"/>
      <c r="K50" s="29"/>
      <c r="L50" s="29"/>
    </row>
    <row r="51" spans="2:12" s="28" customFormat="1" ht="26.25" customHeight="1" x14ac:dyDescent="0.2">
      <c r="B51" s="72"/>
      <c r="C51" s="32"/>
      <c r="D51" s="32"/>
      <c r="E51" s="32"/>
      <c r="F51" s="32"/>
      <c r="G51" s="32"/>
      <c r="H51" s="32"/>
      <c r="I51" s="32"/>
      <c r="J51" s="69"/>
      <c r="K51" s="29"/>
      <c r="L51" s="29"/>
    </row>
    <row r="52" spans="2:12" s="28" customFormat="1" ht="26.25" customHeight="1" x14ac:dyDescent="0.2">
      <c r="B52" s="72"/>
      <c r="C52" s="32"/>
      <c r="D52" s="32"/>
      <c r="E52" s="32"/>
      <c r="F52" s="32"/>
      <c r="G52" s="32"/>
      <c r="H52" s="32"/>
      <c r="I52" s="32"/>
      <c r="J52" s="69"/>
      <c r="K52" s="29"/>
      <c r="L52" s="29"/>
    </row>
    <row r="53" spans="2:12" s="28" customFormat="1" ht="26.25" customHeight="1" x14ac:dyDescent="0.2">
      <c r="B53" s="72"/>
      <c r="C53" s="32"/>
      <c r="D53" s="32"/>
      <c r="E53" s="32"/>
      <c r="F53" s="32"/>
      <c r="G53" s="32"/>
      <c r="H53" s="32"/>
      <c r="I53" s="32"/>
      <c r="J53" s="69"/>
      <c r="K53" s="29"/>
      <c r="L53" s="29"/>
    </row>
    <row r="54" spans="2:12" s="28" customFormat="1" ht="26.25" customHeight="1" x14ac:dyDescent="0.2">
      <c r="B54" s="72"/>
      <c r="C54" s="32"/>
      <c r="D54" s="32"/>
      <c r="E54" s="32"/>
      <c r="F54" s="32"/>
      <c r="G54" s="32"/>
      <c r="H54" s="32"/>
      <c r="I54" s="32"/>
      <c r="J54" s="69"/>
      <c r="K54" s="29"/>
      <c r="L54" s="29"/>
    </row>
    <row r="55" spans="2:12" s="28" customFormat="1" ht="26.25" customHeight="1" x14ac:dyDescent="0.2">
      <c r="B55" s="72"/>
      <c r="C55" s="32"/>
      <c r="D55" s="32"/>
      <c r="E55" s="32"/>
      <c r="F55" s="32"/>
      <c r="G55" s="32"/>
      <c r="H55" s="32"/>
      <c r="I55" s="32"/>
      <c r="J55" s="69"/>
      <c r="K55" s="29"/>
      <c r="L55" s="29"/>
    </row>
    <row r="56" spans="2:12" s="28" customFormat="1" ht="26.25" customHeight="1" x14ac:dyDescent="0.2">
      <c r="B56" s="72"/>
      <c r="C56" s="32"/>
      <c r="D56" s="32"/>
      <c r="E56" s="32"/>
      <c r="F56" s="32"/>
      <c r="G56" s="32"/>
      <c r="H56" s="32"/>
      <c r="I56" s="32"/>
      <c r="J56" s="69"/>
      <c r="K56" s="29"/>
      <c r="L56" s="29"/>
    </row>
    <row r="57" spans="2:12" s="28" customFormat="1" ht="9.75" customHeight="1" x14ac:dyDescent="0.2">
      <c r="B57" s="73"/>
      <c r="C57" s="74"/>
      <c r="D57" s="74"/>
      <c r="E57" s="74"/>
      <c r="F57" s="74"/>
      <c r="G57" s="74"/>
      <c r="H57" s="74"/>
      <c r="I57" s="74"/>
      <c r="J57" s="75"/>
      <c r="K57" s="29"/>
      <c r="L57" s="29"/>
    </row>
    <row r="58" spans="2:12" s="28" customFormat="1" ht="15.75" x14ac:dyDescent="0.25">
      <c r="B58" s="144" t="s">
        <v>30</v>
      </c>
      <c r="C58" s="145"/>
      <c r="D58" s="145"/>
      <c r="E58" s="145"/>
      <c r="F58" s="145"/>
      <c r="G58" s="145"/>
      <c r="H58" s="145"/>
      <c r="I58" s="145"/>
      <c r="J58" s="146"/>
      <c r="K58" s="29"/>
      <c r="L58" s="29"/>
    </row>
    <row r="59" spans="2:12" s="28" customFormat="1" hidden="1" x14ac:dyDescent="0.2">
      <c r="B59" s="147"/>
      <c r="C59" s="148"/>
      <c r="D59" s="148"/>
      <c r="E59" s="148"/>
      <c r="F59" s="148"/>
      <c r="G59" s="148"/>
      <c r="H59" s="148"/>
      <c r="I59" s="148"/>
      <c r="J59" s="149"/>
      <c r="K59" s="29"/>
      <c r="L59" s="29"/>
    </row>
    <row r="60" spans="2:12" s="28" customFormat="1" hidden="1" x14ac:dyDescent="0.2">
      <c r="B60" s="150"/>
      <c r="C60" s="151"/>
      <c r="D60" s="151"/>
      <c r="E60" s="151"/>
      <c r="F60" s="151"/>
      <c r="G60" s="151"/>
      <c r="H60" s="151"/>
      <c r="I60" s="151"/>
      <c r="J60" s="152"/>
      <c r="K60" s="29"/>
      <c r="L60" s="29"/>
    </row>
    <row r="61" spans="2:12" s="28" customFormat="1" x14ac:dyDescent="0.2">
      <c r="B61" s="150"/>
      <c r="C61" s="151"/>
      <c r="D61" s="151"/>
      <c r="E61" s="151"/>
      <c r="F61" s="151"/>
      <c r="G61" s="151"/>
      <c r="H61" s="151"/>
      <c r="I61" s="151"/>
      <c r="J61" s="152"/>
      <c r="K61" s="29"/>
      <c r="L61" s="29"/>
    </row>
    <row r="62" spans="2:12" s="28" customFormat="1" ht="24" customHeight="1" x14ac:dyDescent="0.2">
      <c r="B62" s="157" t="s">
        <v>31</v>
      </c>
      <c r="C62" s="158"/>
      <c r="D62" s="158"/>
      <c r="E62" s="158"/>
      <c r="F62" s="158"/>
      <c r="G62" s="158"/>
      <c r="H62" s="158"/>
      <c r="I62" s="158"/>
      <c r="J62" s="159"/>
      <c r="K62" s="29"/>
      <c r="L62" s="29"/>
    </row>
    <row r="63" spans="2:12" x14ac:dyDescent="0.2">
      <c r="B63" s="60" t="s">
        <v>32</v>
      </c>
      <c r="C63" s="138" t="s">
        <v>33</v>
      </c>
      <c r="D63" s="138"/>
      <c r="E63" s="138"/>
      <c r="F63" s="138"/>
      <c r="G63" s="138"/>
      <c r="H63" s="138"/>
      <c r="I63" s="138"/>
      <c r="J63" s="139"/>
    </row>
    <row r="64" spans="2:12" ht="39" customHeight="1" x14ac:dyDescent="0.2">
      <c r="B64" s="61"/>
      <c r="C64" s="138" t="s">
        <v>34</v>
      </c>
      <c r="D64" s="138"/>
      <c r="E64" s="138"/>
      <c r="F64" s="138"/>
      <c r="G64" s="138"/>
      <c r="H64" s="138"/>
      <c r="I64" s="138"/>
      <c r="J64" s="139"/>
    </row>
    <row r="65" spans="2:10" ht="38.25" customHeight="1" x14ac:dyDescent="0.2">
      <c r="B65" s="62"/>
      <c r="C65" s="138" t="s">
        <v>35</v>
      </c>
      <c r="D65" s="138"/>
      <c r="E65" s="138"/>
      <c r="F65" s="138"/>
      <c r="G65" s="138"/>
      <c r="H65" s="138"/>
      <c r="I65" s="138"/>
      <c r="J65" s="139"/>
    </row>
    <row r="66" spans="2:10" ht="37.5" customHeight="1" x14ac:dyDescent="0.2">
      <c r="B66" s="63"/>
      <c r="C66" s="138" t="s">
        <v>36</v>
      </c>
      <c r="D66" s="138"/>
      <c r="E66" s="138"/>
      <c r="F66" s="138"/>
      <c r="G66" s="138"/>
      <c r="H66" s="138"/>
      <c r="I66" s="138"/>
      <c r="J66" s="139"/>
    </row>
    <row r="67" spans="2:10" ht="39.75" customHeight="1" x14ac:dyDescent="0.2">
      <c r="B67" s="64" t="s">
        <v>37</v>
      </c>
      <c r="C67" s="140" t="s">
        <v>38</v>
      </c>
      <c r="D67" s="140"/>
      <c r="E67" s="140"/>
      <c r="F67" s="140"/>
      <c r="G67" s="140"/>
      <c r="H67" s="140"/>
      <c r="I67" s="140"/>
      <c r="J67" s="141"/>
    </row>
    <row r="68" spans="2:10" x14ac:dyDescent="0.2">
      <c r="B68" s="24"/>
      <c r="C68" s="24"/>
      <c r="D68" s="24"/>
      <c r="E68" s="24"/>
      <c r="F68" s="24"/>
      <c r="G68" s="24"/>
      <c r="H68" s="24"/>
      <c r="I68" s="24"/>
      <c r="J68" s="24"/>
    </row>
    <row r="69" spans="2:10" x14ac:dyDescent="0.2">
      <c r="B69" s="24"/>
      <c r="C69" s="24"/>
      <c r="D69" s="24"/>
      <c r="E69" s="24"/>
      <c r="F69" s="24"/>
      <c r="G69" s="24"/>
      <c r="H69" s="24"/>
      <c r="I69" s="24"/>
      <c r="J69" s="24"/>
    </row>
  </sheetData>
  <mergeCells count="22">
    <mergeCell ref="C65:J65"/>
    <mergeCell ref="C66:J66"/>
    <mergeCell ref="C67:J67"/>
    <mergeCell ref="J9:J10"/>
    <mergeCell ref="B20:C20"/>
    <mergeCell ref="B58:J58"/>
    <mergeCell ref="B59:J61"/>
    <mergeCell ref="C63:J63"/>
    <mergeCell ref="C64:J64"/>
    <mergeCell ref="I9:I10"/>
    <mergeCell ref="B35:D35"/>
    <mergeCell ref="B62:J62"/>
    <mergeCell ref="B8:D8"/>
    <mergeCell ref="F8:G8"/>
    <mergeCell ref="B9:D10"/>
    <mergeCell ref="F9:G10"/>
    <mergeCell ref="H9:H10"/>
    <mergeCell ref="B2:J2"/>
    <mergeCell ref="B3:J3"/>
    <mergeCell ref="B7:D7"/>
    <mergeCell ref="F7:H7"/>
    <mergeCell ref="D4:I6"/>
  </mergeCells>
  <conditionalFormatting sqref="B20:C20">
    <cfRule type="expression" dxfId="15" priority="12" stopIfTrue="1">
      <formula>D20="menor que la meta"</formula>
    </cfRule>
    <cfRule type="expression" dxfId="14" priority="13" stopIfTrue="1">
      <formula>D20="mayor que la meta"</formula>
    </cfRule>
  </conditionalFormatting>
  <conditionalFormatting sqref="E23:E43">
    <cfRule type="expression" dxfId="13" priority="9" stopIfTrue="1">
      <formula>$F23=$L$3</formula>
    </cfRule>
    <cfRule type="expression" dxfId="12" priority="10" stopIfTrue="1">
      <formula>$F23=$L$4</formula>
    </cfRule>
    <cfRule type="expression" dxfId="11" priority="11" stopIfTrue="1">
      <formula>$F23=$L$5</formula>
    </cfRule>
  </conditionalFormatting>
  <conditionalFormatting sqref="D20">
    <cfRule type="cellIs" dxfId="10" priority="7" stopIfTrue="1" operator="equal">
      <formula>"menor que la meta"</formula>
    </cfRule>
    <cfRule type="cellIs" dxfId="9" priority="8" stopIfTrue="1" operator="equal">
      <formula>"mayor que la meta"</formula>
    </cfRule>
  </conditionalFormatting>
  <conditionalFormatting sqref="C23:D25 C36:D43 D26 C28:D34 C27">
    <cfRule type="expression" dxfId="8" priority="4" stopIfTrue="1">
      <formula>OR($F23=$L$3,$F23=$L$2)</formula>
    </cfRule>
    <cfRule type="expression" dxfId="7" priority="5" stopIfTrue="1">
      <formula>$F23=$L$4</formula>
    </cfRule>
    <cfRule type="expression" dxfId="6" priority="6" stopIfTrue="1">
      <formula>$F23=$L$5</formula>
    </cfRule>
  </conditionalFormatting>
  <conditionalFormatting sqref="C26">
    <cfRule type="expression" dxfId="5" priority="17" stopIfTrue="1">
      <formula>OR($F27=$L$3,$F27=$L$2)</formula>
    </cfRule>
    <cfRule type="expression" dxfId="4" priority="18" stopIfTrue="1">
      <formula>$F27=$L$4</formula>
    </cfRule>
    <cfRule type="expression" dxfId="3" priority="19" stopIfTrue="1">
      <formula>$F27=$L$5</formula>
    </cfRule>
  </conditionalFormatting>
  <conditionalFormatting sqref="D27">
    <cfRule type="expression" dxfId="2" priority="1" stopIfTrue="1">
      <formula>OR($F27=$L$3,$F27=$L$2)</formula>
    </cfRule>
    <cfRule type="expression" dxfId="1" priority="2" stopIfTrue="1">
      <formula>$F27=$L$4</formula>
    </cfRule>
    <cfRule type="expression" dxfId="0" priority="3" stopIfTrue="1">
      <formula>$F27=$L$5</formula>
    </cfRule>
  </conditionalFormatting>
  <dataValidations disablePrompts="1"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Book,Normal"&amp;8Código:IM-MGP-13&amp;C&amp;"Futura Std Book,Normal"&amp;8Versión 00
COPIA CONTROLADA&amp;R&amp;"Futura Std Book,Normal"&amp;8Página &amp;P de &amp;N</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J59"/>
  <sheetViews>
    <sheetView topLeftCell="A5" zoomScale="80" zoomScaleNormal="80" workbookViewId="0">
      <selection activeCell="F21" sqref="F21"/>
    </sheetView>
  </sheetViews>
  <sheetFormatPr baseColWidth="10" defaultRowHeight="12.75" x14ac:dyDescent="0.2"/>
  <cols>
    <col min="1" max="1" width="3.7109375" style="76" customWidth="1"/>
    <col min="2" max="2" width="11.42578125" style="76"/>
    <col min="3" max="3" width="28.5703125" style="77" customWidth="1"/>
    <col min="4" max="4" width="11.42578125" style="76"/>
    <col min="5" max="6" width="15.7109375" style="76" customWidth="1"/>
    <col min="7" max="7" width="21.28515625" style="77" customWidth="1"/>
    <col min="8" max="8" width="9.85546875" style="77" bestFit="1" customWidth="1"/>
    <col min="9" max="9" width="16" style="76" customWidth="1"/>
    <col min="10" max="10" width="59.42578125" style="77" customWidth="1"/>
    <col min="11" max="16384" width="11.42578125" style="76"/>
  </cols>
  <sheetData>
    <row r="2" spans="2:10" ht="21" customHeight="1" x14ac:dyDescent="0.2">
      <c r="B2" s="160" t="s">
        <v>79</v>
      </c>
      <c r="C2" s="161"/>
      <c r="D2" s="161"/>
      <c r="E2" s="161"/>
      <c r="F2" s="161"/>
      <c r="G2" s="161"/>
      <c r="H2" s="161"/>
      <c r="I2" s="161"/>
      <c r="J2" s="162"/>
    </row>
    <row r="3" spans="2:10" ht="21" customHeight="1" x14ac:dyDescent="0.2">
      <c r="B3" s="163"/>
      <c r="C3" s="164"/>
      <c r="D3" s="164"/>
      <c r="E3" s="164"/>
      <c r="F3" s="164"/>
      <c r="G3" s="164"/>
      <c r="H3" s="164"/>
      <c r="I3" s="164"/>
      <c r="J3" s="165"/>
    </row>
    <row r="4" spans="2:10" ht="21" customHeight="1" x14ac:dyDescent="0.2">
      <c r="B4" s="166"/>
      <c r="C4" s="167"/>
      <c r="D4" s="167"/>
      <c r="E4" s="167"/>
      <c r="F4" s="167"/>
      <c r="G4" s="167"/>
      <c r="H4" s="167"/>
      <c r="I4" s="167"/>
      <c r="J4" s="168"/>
    </row>
    <row r="5" spans="2:10" ht="75" x14ac:dyDescent="0.2">
      <c r="B5" s="80" t="s">
        <v>60</v>
      </c>
      <c r="C5" s="79" t="s">
        <v>61</v>
      </c>
      <c r="D5" s="79" t="s">
        <v>62</v>
      </c>
      <c r="E5" s="79" t="s">
        <v>76</v>
      </c>
      <c r="F5" s="79" t="s">
        <v>184</v>
      </c>
      <c r="G5" s="79" t="s">
        <v>63</v>
      </c>
      <c r="H5" s="79" t="s">
        <v>64</v>
      </c>
      <c r="I5" s="79" t="s">
        <v>65</v>
      </c>
      <c r="J5" s="78" t="s">
        <v>80</v>
      </c>
    </row>
    <row r="6" spans="2:10" ht="76.5" hidden="1" x14ac:dyDescent="0.2">
      <c r="B6" s="101" t="s">
        <v>209</v>
      </c>
      <c r="C6" s="101" t="s">
        <v>210</v>
      </c>
      <c r="D6" s="102">
        <v>43244</v>
      </c>
      <c r="E6" s="102">
        <v>43271</v>
      </c>
      <c r="F6" s="170">
        <f>NETWORKDAYS.INTL(D6,E6,1,Rangos!B13:B34)</f>
        <v>18</v>
      </c>
      <c r="G6" s="101" t="s">
        <v>211</v>
      </c>
      <c r="H6" s="101" t="s">
        <v>212</v>
      </c>
      <c r="I6" s="105">
        <v>1636736000</v>
      </c>
      <c r="J6" s="106"/>
    </row>
    <row r="7" spans="2:10" ht="76.5" hidden="1" x14ac:dyDescent="0.2">
      <c r="B7" s="101" t="s">
        <v>213</v>
      </c>
      <c r="C7" s="101" t="s">
        <v>214</v>
      </c>
      <c r="D7" s="102">
        <v>43244</v>
      </c>
      <c r="E7" s="102">
        <v>43269</v>
      </c>
      <c r="F7" s="170">
        <f>NETWORKDAYS.INTL(D7,E7,1,Rangos!B14:B35)</f>
        <v>16</v>
      </c>
      <c r="G7" s="101" t="s">
        <v>211</v>
      </c>
      <c r="H7" s="101" t="s">
        <v>212</v>
      </c>
      <c r="I7" s="105">
        <v>258330000</v>
      </c>
      <c r="J7" s="106"/>
    </row>
    <row r="8" spans="2:10" ht="114.75" hidden="1" x14ac:dyDescent="0.2">
      <c r="B8" s="101" t="s">
        <v>215</v>
      </c>
      <c r="C8" s="101" t="s">
        <v>216</v>
      </c>
      <c r="D8" s="102">
        <v>43244</v>
      </c>
      <c r="E8" s="102">
        <v>43291</v>
      </c>
      <c r="F8" s="170">
        <f>NETWORKDAYS.INTL(D8,E8,1,Rangos!B15:B36)</f>
        <v>31</v>
      </c>
      <c r="G8" s="101" t="s">
        <v>211</v>
      </c>
      <c r="H8" s="101" t="s">
        <v>217</v>
      </c>
      <c r="I8" s="105">
        <v>153180065</v>
      </c>
      <c r="J8" s="106"/>
    </row>
    <row r="9" spans="2:10" ht="102" x14ac:dyDescent="0.2">
      <c r="B9" s="101" t="s">
        <v>219</v>
      </c>
      <c r="C9" s="101" t="s">
        <v>220</v>
      </c>
      <c r="D9" s="102">
        <v>43272</v>
      </c>
      <c r="E9" s="102">
        <v>43294</v>
      </c>
      <c r="F9" s="170">
        <f>NETWORKDAYS.INTL(D9,E9,1,Rangos!B16:B37)</f>
        <v>16</v>
      </c>
      <c r="G9" s="101" t="s">
        <v>218</v>
      </c>
      <c r="H9" s="101" t="s">
        <v>90</v>
      </c>
      <c r="I9" s="105">
        <v>650328129</v>
      </c>
      <c r="J9" s="106"/>
    </row>
    <row r="10" spans="2:10" ht="102" x14ac:dyDescent="0.2">
      <c r="B10" s="101" t="s">
        <v>221</v>
      </c>
      <c r="C10" s="101" t="s">
        <v>222</v>
      </c>
      <c r="D10" s="102">
        <v>43272</v>
      </c>
      <c r="E10" s="102">
        <v>43325</v>
      </c>
      <c r="F10" s="170">
        <f>NETWORKDAYS.INTL(D10,E10,1,Rangos!B17:B38)</f>
        <v>35</v>
      </c>
      <c r="G10" s="101" t="s">
        <v>218</v>
      </c>
      <c r="H10" s="101" t="s">
        <v>90</v>
      </c>
      <c r="I10" s="105">
        <v>150200807</v>
      </c>
      <c r="J10" s="106" t="s">
        <v>223</v>
      </c>
    </row>
    <row r="11" spans="2:10" ht="15.95" hidden="1" customHeight="1" x14ac:dyDescent="0.2">
      <c r="B11" s="86" t="s">
        <v>81</v>
      </c>
      <c r="C11" s="87" t="s">
        <v>82</v>
      </c>
      <c r="D11" s="102">
        <v>43402</v>
      </c>
      <c r="E11" s="102">
        <v>43411</v>
      </c>
      <c r="F11" s="171">
        <f>NETWORKDAYS.INTL(D11,E11,1,Rangos!B18:B39)</f>
        <v>7</v>
      </c>
      <c r="G11" s="85" t="s">
        <v>83</v>
      </c>
      <c r="H11" s="85" t="s">
        <v>84</v>
      </c>
      <c r="I11" s="88">
        <v>108280000</v>
      </c>
      <c r="J11" s="91"/>
    </row>
    <row r="12" spans="2:10" ht="15.95" hidden="1" customHeight="1" x14ac:dyDescent="0.2">
      <c r="B12" s="86" t="s">
        <v>88</v>
      </c>
      <c r="C12" s="86" t="s">
        <v>89</v>
      </c>
      <c r="D12" s="102">
        <v>43314</v>
      </c>
      <c r="E12" s="102">
        <v>43347</v>
      </c>
      <c r="F12" s="170">
        <f>NETWORKDAYS.INTL(D12,E12,1,Rangos!B21:B42)</f>
        <v>22</v>
      </c>
      <c r="G12" s="85" t="s">
        <v>83</v>
      </c>
      <c r="H12" s="94" t="s">
        <v>194</v>
      </c>
      <c r="I12" s="90">
        <v>404522958</v>
      </c>
      <c r="J12" s="93" t="s">
        <v>196</v>
      </c>
    </row>
    <row r="13" spans="2:10" ht="15.95" hidden="1" customHeight="1" x14ac:dyDescent="0.2">
      <c r="B13" s="86" t="s">
        <v>91</v>
      </c>
      <c r="C13" s="86" t="s">
        <v>92</v>
      </c>
      <c r="D13" s="102">
        <v>43402</v>
      </c>
      <c r="E13" s="102">
        <v>43410</v>
      </c>
      <c r="F13" s="172">
        <f>NETWORKDAYS.INTL(D13,E13,1,Rangos!B22:B43)</f>
        <v>6</v>
      </c>
      <c r="G13" s="85" t="s">
        <v>83</v>
      </c>
      <c r="H13" s="86" t="s">
        <v>85</v>
      </c>
      <c r="I13" s="90">
        <v>189458906</v>
      </c>
      <c r="J13" s="91"/>
    </row>
    <row r="14" spans="2:10" ht="38.25" hidden="1" x14ac:dyDescent="0.2">
      <c r="B14" s="169" t="s">
        <v>93</v>
      </c>
      <c r="C14" s="169" t="s">
        <v>94</v>
      </c>
      <c r="D14" s="102">
        <v>43402</v>
      </c>
      <c r="E14" s="102" t="s">
        <v>225</v>
      </c>
      <c r="F14" s="173"/>
      <c r="G14" s="98" t="s">
        <v>83</v>
      </c>
      <c r="H14" s="96" t="s">
        <v>85</v>
      </c>
      <c r="I14" s="99">
        <v>134214562</v>
      </c>
      <c r="J14" s="100" t="s">
        <v>185</v>
      </c>
    </row>
    <row r="15" spans="2:10" ht="15.75" hidden="1" customHeight="1" x14ac:dyDescent="0.2">
      <c r="B15" s="169" t="s">
        <v>95</v>
      </c>
      <c r="C15" s="169" t="s">
        <v>96</v>
      </c>
      <c r="D15" s="102">
        <v>43402</v>
      </c>
      <c r="E15" s="102" t="s">
        <v>225</v>
      </c>
      <c r="F15" s="173"/>
      <c r="G15" s="98" t="s">
        <v>83</v>
      </c>
      <c r="H15" s="96" t="s">
        <v>87</v>
      </c>
      <c r="I15" s="99">
        <v>189458906</v>
      </c>
      <c r="J15" s="100" t="s">
        <v>195</v>
      </c>
    </row>
    <row r="16" spans="2:10" ht="15.95" hidden="1" customHeight="1" x14ac:dyDescent="0.2">
      <c r="B16" s="86" t="s">
        <v>97</v>
      </c>
      <c r="C16" s="86" t="s">
        <v>98</v>
      </c>
      <c r="D16" s="102">
        <v>43402</v>
      </c>
      <c r="E16" s="102">
        <v>43410</v>
      </c>
      <c r="F16" s="172">
        <f>NETWORKDAYS.INTL(D16,E16,1,Rangos!B25:B46)</f>
        <v>6</v>
      </c>
      <c r="G16" s="85" t="s">
        <v>83</v>
      </c>
      <c r="H16" s="86" t="s">
        <v>85</v>
      </c>
      <c r="I16" s="90">
        <v>131847959</v>
      </c>
      <c r="J16" s="92"/>
    </row>
    <row r="17" spans="2:10" ht="24" hidden="1" customHeight="1" x14ac:dyDescent="0.2">
      <c r="B17" s="86" t="s">
        <v>99</v>
      </c>
      <c r="C17" s="87" t="s">
        <v>100</v>
      </c>
      <c r="D17" s="102">
        <v>43361</v>
      </c>
      <c r="E17" s="102">
        <v>43382</v>
      </c>
      <c r="F17" s="170">
        <f>NETWORKDAYS.INTL(D17,E17,1,Rangos!B26:B47)</f>
        <v>16</v>
      </c>
      <c r="G17" s="85" t="s">
        <v>83</v>
      </c>
      <c r="H17" s="87" t="s">
        <v>84</v>
      </c>
      <c r="I17" s="89">
        <v>147706667</v>
      </c>
      <c r="J17" s="91" t="s">
        <v>190</v>
      </c>
    </row>
    <row r="18" spans="2:10" ht="15.95" hidden="1" customHeight="1" x14ac:dyDescent="0.2">
      <c r="B18" s="86" t="s">
        <v>101</v>
      </c>
      <c r="C18" s="86" t="s">
        <v>102</v>
      </c>
      <c r="D18" s="102">
        <v>43393</v>
      </c>
      <c r="E18" s="102">
        <v>43406</v>
      </c>
      <c r="F18" s="170">
        <f>NETWORKDAYS.INTL(D18,E18,1,Rangos!B27:B48)</f>
        <v>10</v>
      </c>
      <c r="G18" s="85" t="s">
        <v>83</v>
      </c>
      <c r="H18" s="86" t="s">
        <v>85</v>
      </c>
      <c r="I18" s="90">
        <v>118942443</v>
      </c>
      <c r="J18" s="93" t="s">
        <v>197</v>
      </c>
    </row>
    <row r="19" spans="2:10" ht="15.95" hidden="1" customHeight="1" x14ac:dyDescent="0.2">
      <c r="B19" s="86" t="s">
        <v>103</v>
      </c>
      <c r="C19" s="86" t="s">
        <v>104</v>
      </c>
      <c r="D19" s="102">
        <v>43378</v>
      </c>
      <c r="E19" s="102">
        <v>43405</v>
      </c>
      <c r="F19" s="170">
        <f>NETWORKDAYS.INTL(D19,E19,1,Rangos!B29:B50)</f>
        <v>19</v>
      </c>
      <c r="G19" s="85" t="s">
        <v>83</v>
      </c>
      <c r="H19" s="86" t="s">
        <v>85</v>
      </c>
      <c r="I19" s="90">
        <v>134426797</v>
      </c>
      <c r="J19" s="91" t="s">
        <v>187</v>
      </c>
    </row>
    <row r="20" spans="2:10" ht="15.95" hidden="1" customHeight="1" x14ac:dyDescent="0.2">
      <c r="B20" s="86" t="s">
        <v>105</v>
      </c>
      <c r="C20" s="86" t="s">
        <v>106</v>
      </c>
      <c r="D20" s="102">
        <v>43298</v>
      </c>
      <c r="E20" s="102">
        <v>43321</v>
      </c>
      <c r="F20" s="170">
        <f>NETWORKDAYS.INTL(D20,E20,1,Rangos!B31:B52)</f>
        <v>16</v>
      </c>
      <c r="G20" s="85" t="s">
        <v>83</v>
      </c>
      <c r="H20" s="86" t="s">
        <v>90</v>
      </c>
      <c r="I20" s="90">
        <v>46161183</v>
      </c>
      <c r="J20" s="91" t="s">
        <v>188</v>
      </c>
    </row>
    <row r="21" spans="2:10" ht="61.5" customHeight="1" x14ac:dyDescent="0.2">
      <c r="B21" s="86" t="s">
        <v>107</v>
      </c>
      <c r="C21" s="86" t="s">
        <v>108</v>
      </c>
      <c r="D21" s="102">
        <v>43272</v>
      </c>
      <c r="E21" s="102">
        <v>43356</v>
      </c>
      <c r="F21" s="170">
        <f>NETWORKDAYS.INTL(D21,E21,1,Rangos!B32:B53)</f>
        <v>58</v>
      </c>
      <c r="G21" s="85" t="s">
        <v>83</v>
      </c>
      <c r="H21" s="86" t="s">
        <v>90</v>
      </c>
      <c r="I21" s="90">
        <v>425132290</v>
      </c>
      <c r="J21" s="93" t="s">
        <v>198</v>
      </c>
    </row>
    <row r="22" spans="2:10" ht="15.95" customHeight="1" x14ac:dyDescent="0.2">
      <c r="B22" s="86" t="s">
        <v>109</v>
      </c>
      <c r="C22" s="86" t="s">
        <v>110</v>
      </c>
      <c r="D22" s="102">
        <v>43272</v>
      </c>
      <c r="E22" s="102">
        <v>43290</v>
      </c>
      <c r="F22" s="170">
        <f>NETWORKDAYS.INTL(D22,E22,1,Rangos!B33:B54)</f>
        <v>13</v>
      </c>
      <c r="G22" s="85" t="s">
        <v>83</v>
      </c>
      <c r="H22" s="86" t="s">
        <v>111</v>
      </c>
      <c r="I22" s="90">
        <v>258380495</v>
      </c>
      <c r="J22" s="93" t="s">
        <v>201</v>
      </c>
    </row>
    <row r="23" spans="2:10" ht="15.95" hidden="1" customHeight="1" x14ac:dyDescent="0.2">
      <c r="B23" s="86" t="s">
        <v>112</v>
      </c>
      <c r="C23" s="86" t="s">
        <v>113</v>
      </c>
      <c r="D23" s="102">
        <v>43361</v>
      </c>
      <c r="E23" s="102">
        <v>43392</v>
      </c>
      <c r="F23" s="170">
        <f>NETWORKDAYS.INTL(D23,E23,1,Rangos!B35:B56)</f>
        <v>23</v>
      </c>
      <c r="G23" s="85" t="s">
        <v>83</v>
      </c>
      <c r="H23" s="86" t="s">
        <v>90</v>
      </c>
      <c r="I23" s="90">
        <v>209385220</v>
      </c>
      <c r="J23" s="93" t="s">
        <v>199</v>
      </c>
    </row>
    <row r="24" spans="2:10" ht="15.95" hidden="1" customHeight="1" x14ac:dyDescent="0.2">
      <c r="B24" s="86" t="s">
        <v>114</v>
      </c>
      <c r="C24" s="86" t="s">
        <v>115</v>
      </c>
      <c r="D24" s="102">
        <v>43292</v>
      </c>
      <c r="E24" s="102">
        <v>43307</v>
      </c>
      <c r="F24" s="170">
        <f>NETWORKDAYS.INTL(D24,E24,1,Rangos!B36:B57)</f>
        <v>12</v>
      </c>
      <c r="G24" s="85" t="s">
        <v>83</v>
      </c>
      <c r="H24" s="86" t="s">
        <v>85</v>
      </c>
      <c r="I24" s="90">
        <v>637284194</v>
      </c>
      <c r="J24" s="93" t="s">
        <v>204</v>
      </c>
    </row>
    <row r="25" spans="2:10" ht="15.95" hidden="1" customHeight="1" x14ac:dyDescent="0.2">
      <c r="B25" s="86" t="s">
        <v>116</v>
      </c>
      <c r="C25" s="86" t="s">
        <v>117</v>
      </c>
      <c r="D25" s="102">
        <v>43292</v>
      </c>
      <c r="E25" s="102">
        <v>43304</v>
      </c>
      <c r="F25" s="170">
        <f>NETWORKDAYS.INTL(D25,E25,1,Rangos!B37:B58)</f>
        <v>9</v>
      </c>
      <c r="G25" s="85" t="s">
        <v>83</v>
      </c>
      <c r="H25" s="86" t="s">
        <v>111</v>
      </c>
      <c r="I25" s="90">
        <v>650043000</v>
      </c>
      <c r="J25" s="93" t="s">
        <v>201</v>
      </c>
    </row>
    <row r="26" spans="2:10" ht="15.95" hidden="1" customHeight="1" x14ac:dyDescent="0.2">
      <c r="B26" s="86" t="s">
        <v>118</v>
      </c>
      <c r="C26" s="86" t="s">
        <v>119</v>
      </c>
      <c r="D26" s="102">
        <v>43402</v>
      </c>
      <c r="E26" s="102">
        <v>43412</v>
      </c>
      <c r="F26" s="170">
        <f>NETWORKDAYS.INTL(D26,E26,1,Rangos!B38:B59)</f>
        <v>9</v>
      </c>
      <c r="G26" s="85" t="s">
        <v>83</v>
      </c>
      <c r="H26" s="86" t="s">
        <v>85</v>
      </c>
      <c r="I26" s="90">
        <v>107837312</v>
      </c>
      <c r="J26" s="92" t="s">
        <v>203</v>
      </c>
    </row>
    <row r="27" spans="2:10" ht="15.95" hidden="1" customHeight="1" x14ac:dyDescent="0.2">
      <c r="B27" s="86" t="s">
        <v>120</v>
      </c>
      <c r="C27" s="86" t="s">
        <v>121</v>
      </c>
      <c r="D27" s="102">
        <v>43393</v>
      </c>
      <c r="E27" s="102">
        <v>43405</v>
      </c>
      <c r="F27" s="170">
        <f>NETWORKDAYS.INTL(D27,E27,1,Rangos!B39:B60)</f>
        <v>9</v>
      </c>
      <c r="G27" s="85" t="s">
        <v>83</v>
      </c>
      <c r="H27" s="86" t="s">
        <v>85</v>
      </c>
      <c r="I27" s="90">
        <v>172022897</v>
      </c>
      <c r="J27" s="92" t="s">
        <v>207</v>
      </c>
    </row>
    <row r="28" spans="2:10" ht="47.25" hidden="1" customHeight="1" x14ac:dyDescent="0.2">
      <c r="B28" s="86" t="s">
        <v>122</v>
      </c>
      <c r="C28" s="86" t="s">
        <v>123</v>
      </c>
      <c r="D28" s="102">
        <v>43402</v>
      </c>
      <c r="E28" s="102">
        <v>43462</v>
      </c>
      <c r="F28" s="170">
        <f>NETWORKDAYS.INTL(D28,E28,1,Rangos!B40:B61)</f>
        <v>45</v>
      </c>
      <c r="G28" s="85" t="s">
        <v>83</v>
      </c>
      <c r="H28" s="86" t="s">
        <v>85</v>
      </c>
      <c r="I28" s="90">
        <v>45433964</v>
      </c>
      <c r="J28" s="91" t="s">
        <v>189</v>
      </c>
    </row>
    <row r="29" spans="2:10" ht="38.25" hidden="1" x14ac:dyDescent="0.2">
      <c r="B29" s="86" t="s">
        <v>124</v>
      </c>
      <c r="C29" s="86" t="s">
        <v>125</v>
      </c>
      <c r="D29" s="102">
        <v>43292</v>
      </c>
      <c r="E29" s="102">
        <v>43334</v>
      </c>
      <c r="F29" s="170">
        <f>NETWORKDAYS.INTL(D29,E29,1,Rangos!B41:B62)</f>
        <v>31</v>
      </c>
      <c r="G29" s="85" t="s">
        <v>83</v>
      </c>
      <c r="H29" s="86" t="s">
        <v>126</v>
      </c>
      <c r="I29" s="90">
        <v>7826133</v>
      </c>
      <c r="J29" s="91" t="s">
        <v>191</v>
      </c>
    </row>
    <row r="30" spans="2:10" ht="38.25" hidden="1" x14ac:dyDescent="0.2">
      <c r="B30" s="86" t="s">
        <v>127</v>
      </c>
      <c r="C30" s="86" t="s">
        <v>128</v>
      </c>
      <c r="D30" s="102">
        <v>43314</v>
      </c>
      <c r="E30" s="102">
        <v>43346</v>
      </c>
      <c r="F30" s="170">
        <f>NETWORKDAYS.INTL(D30,E30,1,Rangos!B42:B63)</f>
        <v>23</v>
      </c>
      <c r="G30" s="85" t="s">
        <v>83</v>
      </c>
      <c r="H30" s="86" t="s">
        <v>90</v>
      </c>
      <c r="I30" s="90">
        <v>178076220</v>
      </c>
      <c r="J30" s="93" t="s">
        <v>200</v>
      </c>
    </row>
    <row r="31" spans="2:10" ht="25.5" hidden="1" x14ac:dyDescent="0.2">
      <c r="B31" s="86" t="s">
        <v>129</v>
      </c>
      <c r="C31" s="86" t="s">
        <v>130</v>
      </c>
      <c r="D31" s="102">
        <v>43314</v>
      </c>
      <c r="E31" s="102">
        <v>43328</v>
      </c>
      <c r="F31" s="170">
        <f>NETWORKDAYS.INTL(D31,E31,1,Rangos!B43:B64)</f>
        <v>11</v>
      </c>
      <c r="G31" s="85" t="s">
        <v>83</v>
      </c>
      <c r="H31" s="86" t="s">
        <v>84</v>
      </c>
      <c r="I31" s="90">
        <v>168857600</v>
      </c>
      <c r="J31" s="93" t="s">
        <v>202</v>
      </c>
    </row>
    <row r="32" spans="2:10" ht="25.5" hidden="1" x14ac:dyDescent="0.2">
      <c r="B32" s="86" t="s">
        <v>131</v>
      </c>
      <c r="C32" s="86" t="s">
        <v>132</v>
      </c>
      <c r="D32" s="102">
        <v>43402</v>
      </c>
      <c r="E32" s="102">
        <v>43465</v>
      </c>
      <c r="F32" s="170">
        <f>NETWORKDAYS.INTL(D32,E32,1,Rangos!B44:B65)</f>
        <v>46</v>
      </c>
      <c r="G32" s="85" t="s">
        <v>83</v>
      </c>
      <c r="H32" s="86" t="s">
        <v>85</v>
      </c>
      <c r="I32" s="90">
        <v>19450430</v>
      </c>
      <c r="J32" s="93" t="s">
        <v>192</v>
      </c>
    </row>
    <row r="33" spans="2:10" ht="25.5" hidden="1" x14ac:dyDescent="0.2">
      <c r="B33" s="86" t="s">
        <v>133</v>
      </c>
      <c r="C33" s="86" t="s">
        <v>134</v>
      </c>
      <c r="D33" s="102">
        <v>43361</v>
      </c>
      <c r="E33" s="102">
        <v>43382</v>
      </c>
      <c r="F33" s="170">
        <f>NETWORKDAYS.INTL(D33,E33,1,Rangos!B46:B67)</f>
        <v>16</v>
      </c>
      <c r="G33" s="85" t="s">
        <v>83</v>
      </c>
      <c r="H33" s="86" t="s">
        <v>87</v>
      </c>
      <c r="I33" s="90">
        <v>53033333</v>
      </c>
      <c r="J33" s="93" t="s">
        <v>190</v>
      </c>
    </row>
    <row r="34" spans="2:10" ht="38.25" hidden="1" x14ac:dyDescent="0.2">
      <c r="B34" s="86" t="s">
        <v>135</v>
      </c>
      <c r="C34" s="86" t="s">
        <v>136</v>
      </c>
      <c r="D34" s="102">
        <v>43361</v>
      </c>
      <c r="E34" s="102">
        <v>43376</v>
      </c>
      <c r="F34" s="170">
        <f>NETWORKDAYS.INTL(D34,E34,1,Rangos!B47:B68)</f>
        <v>12</v>
      </c>
      <c r="G34" s="85" t="s">
        <v>83</v>
      </c>
      <c r="H34" s="86" t="s">
        <v>85</v>
      </c>
      <c r="I34" s="90">
        <v>316554772</v>
      </c>
      <c r="J34" s="93" t="s">
        <v>193</v>
      </c>
    </row>
    <row r="35" spans="2:10" ht="25.5" x14ac:dyDescent="0.2">
      <c r="B35" s="96" t="s">
        <v>137</v>
      </c>
      <c r="C35" s="96" t="s">
        <v>138</v>
      </c>
      <c r="D35" s="102"/>
      <c r="E35" s="102"/>
      <c r="F35" s="97"/>
      <c r="G35" s="98" t="s">
        <v>83</v>
      </c>
      <c r="H35" s="96" t="s">
        <v>85</v>
      </c>
      <c r="I35" s="99">
        <v>802366468</v>
      </c>
      <c r="J35" s="100" t="s">
        <v>205</v>
      </c>
    </row>
    <row r="36" spans="2:10" ht="25.5" hidden="1" x14ac:dyDescent="0.2">
      <c r="B36" s="86" t="s">
        <v>139</v>
      </c>
      <c r="C36" s="86" t="s">
        <v>140</v>
      </c>
      <c r="D36" s="102">
        <v>43361</v>
      </c>
      <c r="E36" s="102">
        <v>43392</v>
      </c>
      <c r="F36" s="170">
        <f>NETWORKDAYS.INTL(D36,E36,1,Rangos!B49:B70)</f>
        <v>24</v>
      </c>
      <c r="G36" s="85" t="s">
        <v>83</v>
      </c>
      <c r="H36" s="86" t="s">
        <v>86</v>
      </c>
      <c r="I36" s="90">
        <v>111000000</v>
      </c>
      <c r="J36" s="91" t="s">
        <v>190</v>
      </c>
    </row>
    <row r="37" spans="2:10" ht="25.5" hidden="1" x14ac:dyDescent="0.2">
      <c r="B37" s="86" t="s">
        <v>141</v>
      </c>
      <c r="C37" s="86" t="s">
        <v>142</v>
      </c>
      <c r="D37" s="102">
        <v>43378</v>
      </c>
      <c r="E37" s="102">
        <v>43384</v>
      </c>
      <c r="F37" s="171">
        <f>NETWORKDAYS.INTL(D37,E37,1,Rangos!B50:B71)</f>
        <v>5</v>
      </c>
      <c r="G37" s="85" t="s">
        <v>83</v>
      </c>
      <c r="H37" s="86" t="s">
        <v>85</v>
      </c>
      <c r="I37" s="90">
        <v>154724333</v>
      </c>
      <c r="J37" s="91"/>
    </row>
    <row r="38" spans="2:10" ht="25.5" hidden="1" x14ac:dyDescent="0.2">
      <c r="B38" s="86" t="s">
        <v>143</v>
      </c>
      <c r="C38" s="86" t="s">
        <v>144</v>
      </c>
      <c r="D38" s="102">
        <v>43361</v>
      </c>
      <c r="E38" s="102">
        <v>43368</v>
      </c>
      <c r="F38" s="172">
        <f>NETWORKDAYS.INTL(D38,E38,1,Rangos!B51:B72)</f>
        <v>6</v>
      </c>
      <c r="G38" s="85" t="s">
        <v>83</v>
      </c>
      <c r="H38" s="86" t="s">
        <v>85</v>
      </c>
      <c r="I38" s="90">
        <v>61674827</v>
      </c>
      <c r="J38" s="91"/>
    </row>
    <row r="39" spans="2:10" ht="89.25" hidden="1" x14ac:dyDescent="0.2">
      <c r="B39" s="86" t="s">
        <v>145</v>
      </c>
      <c r="C39" s="86" t="s">
        <v>146</v>
      </c>
      <c r="D39" s="102">
        <v>43378</v>
      </c>
      <c r="E39" s="102">
        <v>43430</v>
      </c>
      <c r="F39" s="170">
        <f>NETWORKDAYS.INTL(D39,E39,1,Rangos!B52:B73)</f>
        <v>37</v>
      </c>
      <c r="G39" s="85" t="s">
        <v>83</v>
      </c>
      <c r="H39" s="86" t="s">
        <v>147</v>
      </c>
      <c r="I39" s="90">
        <v>859419707</v>
      </c>
      <c r="J39" s="91" t="s">
        <v>186</v>
      </c>
    </row>
    <row r="40" spans="2:10" ht="25.5" hidden="1" x14ac:dyDescent="0.2">
      <c r="B40" s="86" t="s">
        <v>148</v>
      </c>
      <c r="C40" s="86" t="s">
        <v>149</v>
      </c>
      <c r="D40" s="102">
        <v>43378</v>
      </c>
      <c r="E40" s="102">
        <v>43424</v>
      </c>
      <c r="F40" s="170">
        <f>NETWORKDAYS.INTL(D40,E40,1,Rangos!B53:B74)</f>
        <v>33</v>
      </c>
      <c r="G40" s="85" t="s">
        <v>83</v>
      </c>
      <c r="H40" s="86" t="s">
        <v>85</v>
      </c>
      <c r="I40" s="90">
        <v>273493500</v>
      </c>
      <c r="J40" s="93" t="s">
        <v>206</v>
      </c>
    </row>
    <row r="52" spans="2:10" ht="75" x14ac:dyDescent="0.2">
      <c r="B52" s="80" t="s">
        <v>60</v>
      </c>
      <c r="C52" s="79" t="s">
        <v>61</v>
      </c>
      <c r="D52" s="79" t="s">
        <v>62</v>
      </c>
      <c r="E52" s="79" t="s">
        <v>76</v>
      </c>
      <c r="F52" s="79" t="s">
        <v>208</v>
      </c>
      <c r="G52" s="79" t="s">
        <v>63</v>
      </c>
      <c r="H52" s="79" t="s">
        <v>64</v>
      </c>
      <c r="I52" s="79" t="s">
        <v>65</v>
      </c>
      <c r="J52" s="78" t="s">
        <v>80</v>
      </c>
    </row>
    <row r="53" spans="2:10" ht="76.5" x14ac:dyDescent="0.2">
      <c r="B53" s="101" t="s">
        <v>209</v>
      </c>
      <c r="C53" s="101" t="s">
        <v>210</v>
      </c>
      <c r="D53" s="102">
        <v>43244</v>
      </c>
      <c r="E53" s="103">
        <v>43271</v>
      </c>
      <c r="F53" s="104">
        <v>18</v>
      </c>
      <c r="G53" s="101" t="s">
        <v>211</v>
      </c>
      <c r="H53" s="101" t="s">
        <v>212</v>
      </c>
      <c r="I53" s="105">
        <v>1636736000</v>
      </c>
      <c r="J53" s="106"/>
    </row>
    <row r="54" spans="2:10" ht="76.5" x14ac:dyDescent="0.2">
      <c r="B54" s="101" t="s">
        <v>213</v>
      </c>
      <c r="C54" s="101" t="s">
        <v>214</v>
      </c>
      <c r="D54" s="102">
        <v>43244</v>
      </c>
      <c r="E54" s="103">
        <v>43269</v>
      </c>
      <c r="F54" s="104">
        <v>16</v>
      </c>
      <c r="G54" s="101" t="s">
        <v>211</v>
      </c>
      <c r="H54" s="101" t="s">
        <v>212</v>
      </c>
      <c r="I54" s="105">
        <v>258330000</v>
      </c>
      <c r="J54" s="106"/>
    </row>
    <row r="55" spans="2:10" ht="114.75" x14ac:dyDescent="0.2">
      <c r="B55" s="101" t="s">
        <v>215</v>
      </c>
      <c r="C55" s="101" t="s">
        <v>216</v>
      </c>
      <c r="D55" s="102">
        <v>43244</v>
      </c>
      <c r="E55" s="103">
        <v>43291</v>
      </c>
      <c r="F55" s="104">
        <v>31</v>
      </c>
      <c r="G55" s="101" t="s">
        <v>211</v>
      </c>
      <c r="H55" s="101" t="s">
        <v>217</v>
      </c>
      <c r="I55" s="105">
        <v>153180065</v>
      </c>
      <c r="J55" s="106"/>
    </row>
    <row r="56" spans="2:10" ht="76.5" x14ac:dyDescent="0.2">
      <c r="B56" s="101" t="s">
        <v>109</v>
      </c>
      <c r="C56" s="101" t="s">
        <v>110</v>
      </c>
      <c r="D56" s="102">
        <v>43272</v>
      </c>
      <c r="E56" s="103">
        <v>43290</v>
      </c>
      <c r="F56" s="104">
        <v>12</v>
      </c>
      <c r="G56" s="101" t="s">
        <v>218</v>
      </c>
      <c r="H56" s="101" t="s">
        <v>111</v>
      </c>
      <c r="I56" s="105">
        <v>258380495</v>
      </c>
      <c r="J56" s="106"/>
    </row>
    <row r="57" spans="2:10" ht="102" x14ac:dyDescent="0.2">
      <c r="B57" s="101" t="s">
        <v>219</v>
      </c>
      <c r="C57" s="101" t="s">
        <v>220</v>
      </c>
      <c r="D57" s="102">
        <v>43272</v>
      </c>
      <c r="E57" s="103">
        <v>43294</v>
      </c>
      <c r="F57" s="104">
        <v>16</v>
      </c>
      <c r="G57" s="101" t="s">
        <v>218</v>
      </c>
      <c r="H57" s="101" t="s">
        <v>90</v>
      </c>
      <c r="I57" s="105">
        <v>650328129</v>
      </c>
      <c r="J57" s="106"/>
    </row>
    <row r="58" spans="2:10" ht="102" x14ac:dyDescent="0.2">
      <c r="B58" s="101" t="s">
        <v>221</v>
      </c>
      <c r="C58" s="101" t="s">
        <v>222</v>
      </c>
      <c r="D58" s="102">
        <v>43272</v>
      </c>
      <c r="E58" s="107"/>
      <c r="F58" s="104"/>
      <c r="G58" s="101" t="s">
        <v>218</v>
      </c>
      <c r="H58" s="101" t="s">
        <v>90</v>
      </c>
      <c r="I58" s="105">
        <v>150200807</v>
      </c>
      <c r="J58" s="106" t="s">
        <v>223</v>
      </c>
    </row>
    <row r="59" spans="2:10" ht="102" x14ac:dyDescent="0.2">
      <c r="B59" s="101" t="s">
        <v>107</v>
      </c>
      <c r="C59" s="101" t="s">
        <v>108</v>
      </c>
      <c r="D59" s="102">
        <v>43272</v>
      </c>
      <c r="E59" s="107"/>
      <c r="F59" s="104"/>
      <c r="G59" s="101" t="s">
        <v>218</v>
      </c>
      <c r="H59" s="101" t="s">
        <v>90</v>
      </c>
      <c r="I59" s="105">
        <v>425132290</v>
      </c>
      <c r="J59" s="106" t="s">
        <v>224</v>
      </c>
    </row>
  </sheetData>
  <autoFilter ref="B5:J40">
    <filterColumn colId="2">
      <filters blank="1">
        <dateGroupItem year="2018" month="6" dateTimeGrouping="month"/>
      </filters>
    </filterColumn>
  </autoFilter>
  <mergeCells count="1">
    <mergeCell ref="B2:J4"/>
  </mergeCells>
  <pageMargins left="0.70866141732283472" right="0.70866141732283472" top="0.74803149606299213" bottom="0.74803149606299213" header="0.31496062992125984" footer="0.31496062992125984"/>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Rangos</vt:lpstr>
      <vt:lpstr>Ficha tecnica de indicador</vt:lpstr>
      <vt:lpstr>Ficha medición indicador</vt:lpstr>
      <vt:lpstr>soporte</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2018-04-09T21:20:59Z</cp:lastPrinted>
  <dcterms:created xsi:type="dcterms:W3CDTF">2007-03-27T20:35:29Z</dcterms:created>
  <dcterms:modified xsi:type="dcterms:W3CDTF">2019-02-11T21:18:43Z</dcterms:modified>
</cp:coreProperties>
</file>