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acosta\Desktop\Medición IndProcesos II sem 2018\4. Apoyo Regiones\"/>
    </mc:Choice>
  </mc:AlternateContent>
  <bookViews>
    <workbookView xWindow="0" yWindow="0" windowWidth="20490" windowHeight="7755" tabRatio="389" firstSheet="1" activeTab="1"/>
  </bookViews>
  <sheets>
    <sheet name="estruct ficha tecn indicadores" sheetId="4" r:id="rId1"/>
    <sheet name="estructura medicion indicadores" sheetId="12" r:id="rId2"/>
    <sheet name="soporte medición" sheetId="14" r:id="rId3"/>
  </sheets>
  <externalReferences>
    <externalReference r:id="rId4"/>
  </externalReferences>
  <definedNames>
    <definedName name="_xlnm._FilterDatabase" localSheetId="2" hidden="1">'soporte medición'!$A$5:$L$5</definedName>
    <definedName name="_xlnm.Print_Area" localSheetId="0">'estruct ficha tecn indicadores'!$A$1:$E$15</definedName>
    <definedName name="_xlnm.Print_Area" localSheetId="1">'estructura medicion indicadores'!$A$1:$I$58</definedName>
    <definedName name="Estados">[1]Proyectos!$C$101:$C$108</definedName>
    <definedName name="linea" localSheetId="2">[1]Proyectos!#REF!</definedName>
    <definedName name="linea">[1]Proyectos!#REF!</definedName>
  </definedNames>
  <calcPr calcId="152511"/>
</workbook>
</file>

<file path=xl/calcChain.xml><?xml version="1.0" encoding="utf-8"?>
<calcChain xmlns="http://schemas.openxmlformats.org/spreadsheetml/2006/main">
  <c r="H8" i="12" l="1"/>
  <c r="B32" i="12"/>
  <c r="K54" i="14"/>
  <c r="A8" i="14"/>
  <c r="A9" i="14" s="1"/>
  <c r="A10" i="14" s="1"/>
  <c r="A11" i="14" s="1"/>
  <c r="A12" i="14" s="1"/>
  <c r="A13" i="14" s="1"/>
  <c r="A14" i="14" s="1"/>
  <c r="A15" i="14" s="1"/>
  <c r="A16" i="14" s="1"/>
  <c r="A17" i="14" s="1"/>
  <c r="A18" i="14" s="1"/>
  <c r="A19" i="14" s="1"/>
  <c r="A20" i="14" s="1"/>
  <c r="A21" i="14" s="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7" i="14"/>
  <c r="E8" i="12" l="1"/>
  <c r="K32" i="12" l="1"/>
  <c r="D32" i="12"/>
  <c r="E32" i="12" s="1"/>
  <c r="K31" i="12"/>
  <c r="D31" i="12"/>
  <c r="E31" i="12" s="1"/>
  <c r="K30" i="12"/>
  <c r="D30" i="12"/>
  <c r="E30" i="12" s="1"/>
  <c r="K29" i="12"/>
  <c r="D29" i="12"/>
  <c r="E29" i="12" s="1"/>
  <c r="K28" i="12"/>
  <c r="D28" i="12"/>
  <c r="E28" i="12" s="1"/>
  <c r="K27" i="12"/>
  <c r="D27" i="12"/>
  <c r="E27" i="12" s="1"/>
  <c r="K26" i="12"/>
  <c r="D26" i="12"/>
  <c r="E26" i="12" s="1"/>
  <c r="K25" i="12"/>
  <c r="D25" i="12"/>
  <c r="E25" i="12" s="1"/>
  <c r="K24" i="12"/>
  <c r="D24" i="12"/>
  <c r="E24" i="12" s="1"/>
  <c r="K23" i="12"/>
  <c r="D23" i="12"/>
  <c r="E23" i="12" s="1"/>
  <c r="K22" i="12"/>
  <c r="D22" i="12"/>
  <c r="E22" i="12" s="1"/>
  <c r="K21" i="12"/>
  <c r="D21" i="12"/>
  <c r="E21" i="12" s="1"/>
</calcChain>
</file>

<file path=xl/comments1.xml><?xml version="1.0" encoding="utf-8"?>
<comments xmlns="http://schemas.openxmlformats.org/spreadsheetml/2006/main">
  <authors>
    <author>Ramón Bustamante</author>
  </authors>
  <commentList>
    <comment ref="B5" authorId="0" shapeId="0">
      <text>
        <r>
          <rPr>
            <b/>
            <sz val="8"/>
            <color indexed="81"/>
            <rFont val="Tahoma"/>
            <family val="2"/>
          </rPr>
          <t>NOMBRE DEL INDICADOR: Nombre del atributo que representa una medición. Por ejemplo: Ordenaciones de gasto contratadas.</t>
        </r>
      </text>
    </comment>
    <comment ref="B6" authorId="0" shapeId="0">
      <text>
        <r>
          <rPr>
            <b/>
            <sz val="8"/>
            <color indexed="81"/>
            <rFont val="Tahoma"/>
            <family val="2"/>
          </rPr>
          <t xml:space="preserve">Es el proposito básico del interés de la medición. Por ejemplo: Se busca medir el grado de oportunidad en la celebracion de los contratos.
</t>
        </r>
      </text>
    </comment>
    <comment ref="B7" authorId="0" shapeId="0">
      <text>
        <r>
          <rPr>
            <b/>
            <sz val="8"/>
            <color indexed="81"/>
            <rFont val="Tahoma"/>
            <family val="2"/>
          </rPr>
          <t>FÓRMULA DE CÁLCULO: Expresión matemática mediante la cual se calcula el indicador. Por ejemplo: (# de contratos/ # total de ordenaciones de gasto) X 100</t>
        </r>
      </text>
    </comment>
    <comment ref="D7" authorId="0" shapeId="0">
      <text>
        <r>
          <rPr>
            <b/>
            <sz val="8"/>
            <color indexed="81"/>
            <rFont val="Tahoma"/>
            <family val="2"/>
          </rPr>
          <t>ESCALA: Forma en que se mide el indicador. Por ejemplo: Razón, porcentaje o unidad de medida</t>
        </r>
      </text>
    </comment>
    <comment ref="B8" authorId="0" shapeId="0">
      <text>
        <r>
          <rPr>
            <b/>
            <sz val="8"/>
            <color indexed="81"/>
            <rFont val="Tahoma"/>
            <family val="2"/>
          </rPr>
          <t>FUENTE: Registros de donde se extrae la información para calcular el indicador. Por ejemplo: Base de datos de contratos y de ordenaciones de gasto</t>
        </r>
      </text>
    </comment>
    <comment ref="D8" authorId="0" shapeId="0">
      <text>
        <r>
          <rPr>
            <b/>
            <sz val="8"/>
            <color indexed="81"/>
            <rFont val="Tahoma"/>
            <family val="2"/>
          </rPr>
          <t>TIPO: Clasificación del indicador en eficiencia, eficacia o efectividad. Por ejemplo: El indicador de Servicios Oportunos Prestados es un indicador de eficacia.</t>
        </r>
      </text>
    </comment>
    <comment ref="B9" authorId="0" shapeId="0">
      <text>
        <r>
          <rPr>
            <b/>
            <sz val="8"/>
            <color indexed="81"/>
            <rFont val="Tahoma"/>
            <family val="2"/>
          </rPr>
          <t>Periodicidad de recolección de la información para calcular el indicador</t>
        </r>
      </text>
    </comment>
    <comment ref="D9" authorId="0" shapeId="0">
      <text>
        <r>
          <rPr>
            <b/>
            <sz val="8"/>
            <color indexed="81"/>
            <rFont val="Tahoma"/>
            <family val="2"/>
          </rPr>
          <t>TENDENCIA: Describe hacia donde se dirige el indicador, puede ser creciente o decreciente. Por ejemplo: Al indicador de Servicios Oportunos Prestados se le define una tendencia creciente.</t>
        </r>
      </text>
    </comment>
    <comment ref="B10" authorId="0" shapeId="0">
      <text>
        <r>
          <rPr>
            <b/>
            <sz val="8"/>
            <color indexed="81"/>
            <rFont val="Tahoma"/>
            <family val="2"/>
          </rPr>
          <t>NIVEL DE REFERENCIA: Describe el estándar de comparación del indicador. Por ejemplo: Al indicador de Ordenaciones de gasto contratadas. se le podría definir un nivel de referencia del 70% teniendo como criterio la tendencia standar, y además para medir el indicador se debe tener en cuenta el tiempo para considerar una contratacion eficiente, podría definirse que el tiempo transcurrido para atender una solicitud no debe exceder de 3 días hábiles después de recibida la ordenacion de gasto.</t>
        </r>
      </text>
    </comment>
    <comment ref="D10" authorId="0" shapeId="0">
      <text>
        <r>
          <rPr>
            <b/>
            <sz val="8"/>
            <color indexed="81"/>
            <rFont val="Tahoma"/>
            <family val="2"/>
          </rPr>
          <t xml:space="preserve">CRITERIO: 
Estándar: Compara el resultado actual del indicador contra un valor previamente establecido como norma o estándar de referencia, de acuerdo con los métodos y mediciones del trabajo que hace la Entidad.   semaforo  &gt;70%
Tendencia histórica: Compara el resultado actual del indicador con resultados anteriores.
Normatividad legal: Compara el resultado actual del indicador con los requisitos legales aplicables. 
Mejores prácticas: Compara el indicador de la Entidad con el mismo indicador de otras Entidades, cuando esta información está disponible.
</t>
        </r>
      </text>
    </comment>
    <comment ref="B11" authorId="0" shapeId="0">
      <text>
        <r>
          <rPr>
            <b/>
            <sz val="8"/>
            <color indexed="81"/>
            <rFont val="Tahoma"/>
            <family val="2"/>
          </rPr>
          <t>NIVEL DE DESAGREGACIÓN: Muestra dónde va a ser utilizado el indicador. Por ejemplo: por dependencia, por evento etc.</t>
        </r>
      </text>
    </comment>
    <comment ref="D11" authorId="0" shapeId="0">
      <text>
        <r>
          <rPr>
            <b/>
            <sz val="8"/>
            <color indexed="81"/>
            <rFont val="Tahoma"/>
            <family val="2"/>
          </rPr>
          <t>MÉTODO DE GRAFICACIÓN: Representación gráfica de los resultados. Por ejemplo: Gráfico de Tendencia, para analizar el comportamiento del indicador en el tiempo o por categorías. Otros gráficos que se pueden utilizar son el Diagrama de Pastel, Diagrama de Dispersión, Diagrama de barras, etc.</t>
        </r>
      </text>
    </comment>
    <comment ref="B15" authorId="0" shapeId="0">
      <text>
        <r>
          <rPr>
            <b/>
            <sz val="8"/>
            <color indexed="81"/>
            <rFont val="Tahoma"/>
            <family val="2"/>
          </rPr>
          <t>OBSERVACIONES: Se refiere a las aclaraciones o aspectos a tener en cuenta al calcular del indicador. Por ejemplo: Para el cálculo del indicador se tienen en cuenta solamente los días hábiles.</t>
        </r>
      </text>
    </comment>
  </commentList>
</comments>
</file>

<file path=xl/comments2.xml><?xml version="1.0" encoding="utf-8"?>
<comments xmlns="http://schemas.openxmlformats.org/spreadsheetml/2006/main">
  <authors>
    <author>Owner</author>
  </authors>
  <commentList>
    <comment ref="G8" authorId="0" shapeId="0">
      <text>
        <r>
          <rPr>
            <b/>
            <sz val="9"/>
            <color indexed="81"/>
            <rFont val="Tahoma"/>
            <family val="2"/>
          </rPr>
          <t>corresponde al Nivel de referencia de la ficha tecnica del indicador</t>
        </r>
      </text>
    </comment>
    <comment ref="I8" authorId="0" shapeId="0">
      <text>
        <r>
          <rPr>
            <b/>
            <sz val="9"/>
            <color indexed="81"/>
            <rFont val="Tahoma"/>
            <family val="2"/>
          </rPr>
          <t>corresponde a la Períodicidad del Cálculo de la ficha tecnica del indicador</t>
        </r>
      </text>
    </comment>
  </commentList>
</comments>
</file>

<file path=xl/sharedStrings.xml><?xml version="1.0" encoding="utf-8"?>
<sst xmlns="http://schemas.openxmlformats.org/spreadsheetml/2006/main" count="434" uniqueCount="254">
  <si>
    <t>Nombre del indicador</t>
  </si>
  <si>
    <t>Objetivo del indicador</t>
  </si>
  <si>
    <t xml:space="preserve">Escala:            </t>
  </si>
  <si>
    <t>Tipo de Indicador</t>
  </si>
  <si>
    <t>Tendencia</t>
  </si>
  <si>
    <t>Nivel de referencia:</t>
  </si>
  <si>
    <t>Criterio para establecer el nivel de referencia:</t>
  </si>
  <si>
    <t>RESPONSABILIDADES</t>
  </si>
  <si>
    <t>Observaciones:</t>
  </si>
  <si>
    <t>Proceso:</t>
  </si>
  <si>
    <t>Creciente</t>
  </si>
  <si>
    <t>ESTRUCTURA MEDICION DE INDICADORES</t>
  </si>
  <si>
    <t>Información del indicador</t>
  </si>
  <si>
    <t>Período reportado</t>
  </si>
  <si>
    <t>Nombre del indicador:</t>
  </si>
  <si>
    <t>Fórmula</t>
  </si>
  <si>
    <t>Meta</t>
  </si>
  <si>
    <t>Resultado del periodo reportado</t>
  </si>
  <si>
    <t>Periodicidad</t>
  </si>
  <si>
    <t xml:space="preserve"> El ideal de la medición es que sea</t>
  </si>
  <si>
    <t>mayor que la meta</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</si>
  <si>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</si>
  <si>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</si>
  <si>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</si>
  <si>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</si>
  <si>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</si>
  <si>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</si>
  <si>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</si>
  <si>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</si>
  <si>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</si>
  <si>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</si>
  <si>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</si>
  <si>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</si>
  <si>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</si>
  <si>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</si>
  <si>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</si>
  <si>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</si>
  <si>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</si>
  <si>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No hay medición</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</si>
  <si>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</si>
  <si>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</si>
  <si>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</si>
  <si>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</si>
  <si>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</si>
  <si>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</si>
  <si>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La meta es 0, especifique en el ANALISIS DE DATOS el resultado de la medición con respecto a la meta programada</t>
  </si>
  <si>
    <t>Advertencia: No se cumplió la meta esperada para el periodo.</t>
  </si>
  <si>
    <t>Cumple la meta, se recomienda hacer seguimiento para no sobrepasar el límite.</t>
  </si>
  <si>
    <t>Desviación tolerable: el resultado se desvia de la meta esperada hasta en un 7%.</t>
  </si>
  <si>
    <t>Porcentaje</t>
  </si>
  <si>
    <t>Se cumplió con la meta esperada para el periodo.</t>
  </si>
  <si>
    <t xml:space="preserve">Método de Graficación: </t>
  </si>
  <si>
    <t>Responsable del cálculo:</t>
  </si>
  <si>
    <t xml:space="preserve">Fuentes de datos: </t>
  </si>
  <si>
    <t>Períodicidad cálculo:</t>
  </si>
  <si>
    <t>Nivel de desagregación:</t>
  </si>
  <si>
    <t>Responsable del seguimiento y análisis:</t>
  </si>
  <si>
    <t xml:space="preserve">Fórmula:          </t>
  </si>
  <si>
    <t>FICHA TECNICA DE INDICADORES</t>
  </si>
  <si>
    <t xml:space="preserve">Tendencia Histórica </t>
  </si>
  <si>
    <t>Grafico de Tendencia</t>
  </si>
  <si>
    <t>Gerente de Planeación</t>
  </si>
  <si>
    <t xml:space="preserve">Proceso: </t>
  </si>
  <si>
    <t>Gerente de Competitividad y Apoyo a las Regiones</t>
  </si>
  <si>
    <t>Acompañamiento a las Regiones</t>
  </si>
  <si>
    <t>Anual</t>
  </si>
  <si>
    <t>Impacto</t>
  </si>
  <si>
    <t>Director de Competitividad y Apoyo a las Regiones</t>
  </si>
  <si>
    <t xml:space="preserve">Nombre Profesional </t>
  </si>
  <si>
    <t>Región que representa</t>
  </si>
  <si>
    <t xml:space="preserve">Código del proyecto
</t>
  </si>
  <si>
    <t>Proponente</t>
  </si>
  <si>
    <t>Nombre del Proyecto</t>
  </si>
  <si>
    <t>Valor de la iniciativa del Proyecto</t>
  </si>
  <si>
    <t>Valor aprobado por el Comité Directivo</t>
  </si>
  <si>
    <t>Observaciones</t>
  </si>
  <si>
    <r>
      <t xml:space="preserve">Objetivo del Proceso:  </t>
    </r>
    <r>
      <rPr>
        <sz val="12"/>
        <rFont val="Futura Std Book"/>
        <family val="2"/>
      </rPr>
      <t>Brindar el acompañamiento necesario a las regiones del pais, aportantes de la contribución pafafiscal y los diferentes proponentes que puedan presentar proyectos a Fontur.</t>
    </r>
  </si>
  <si>
    <t xml:space="preserve">1) Matriz de seguimiento Asesoría y Aprobación de  Proyectos
</t>
  </si>
  <si>
    <t xml:space="preserve">Valor total de los proyectos aprobados por el Comité Directivo (asesorados y acompañamiento DCYAR)/Valor total de los proyectos aprobados por el Comité de Fontur *100 
</t>
  </si>
  <si>
    <t>Recursos aprobados asesorados por la DCAR</t>
  </si>
  <si>
    <t>Medir el porcentaje de los recursos aprobados por el Comité Directivo que fueron asesorados por la DCAR</t>
  </si>
  <si>
    <t>Código</t>
  </si>
  <si>
    <t>F-MAR-04</t>
  </si>
  <si>
    <t>Versión</t>
  </si>
  <si>
    <t>00</t>
  </si>
  <si>
    <t>Vigencia</t>
  </si>
  <si>
    <t>Línea Estratégica Fontur (escoger lista desplegable)</t>
  </si>
  <si>
    <t>Fecha de radicación del proyecto en Fontur</t>
  </si>
  <si>
    <t>Fecha de aprobación del Comité Directivo</t>
  </si>
  <si>
    <t xml:space="preserve">
MATRIZ DE SEGUIMIENTO ASESORIA DE PROYECTOS A LOS PROPONENTES DE FONTUR</t>
  </si>
  <si>
    <t>Caribe</t>
  </si>
  <si>
    <t>Banco de Proyectos</t>
  </si>
  <si>
    <t>MINISTERIO DE COMERCIO, INDUSTRIA Y TURISMO</t>
  </si>
  <si>
    <t>Asesoría y acompañamiento en la estructuración del proyecto en la ficha metodológica Fontur al proponente</t>
  </si>
  <si>
    <t>Fortalecimiento de la promoción y el mercadeo turístico</t>
  </si>
  <si>
    <t>Mejoramiento de la competitividad turística</t>
  </si>
  <si>
    <t>Carlos Cadavid</t>
  </si>
  <si>
    <t>Pacífico</t>
  </si>
  <si>
    <t>Gobernación del Chocó</t>
  </si>
  <si>
    <t>FNTP-037-2018</t>
  </si>
  <si>
    <t>Consolidación del centro de información turística de Colombia- Citur mediante la creación e integración del sistema de información turístico regional Chocó- Situr Chocó</t>
  </si>
  <si>
    <t>Andina</t>
  </si>
  <si>
    <t>Nacional</t>
  </si>
  <si>
    <t>FNTP-036-2018</t>
  </si>
  <si>
    <t>PROGRAMA DE INMERSIÓN CON FORMADORES NATIVOS PARA HASTA 100 PROFESORES DE INGLÉS, PERTENECIENTES A COLEGIOS AMIGOS DEL TURISMO</t>
  </si>
  <si>
    <t>FNTP-049-2018</t>
  </si>
  <si>
    <t>FASE 2: CERTIFICACIÓN DE LA NTS TS 001-1 Y SU MANTENIMIENTO EN CINCO DESTINOS PERTENECIENTES A LOS DOCE CORREDORES TURÍSTICOS</t>
  </si>
  <si>
    <t>ASOCIACIÓN HOTELERA Y TURÍSTICA DE COLOMBIA - COTELCO CAPITULO MAGDALENA</t>
  </si>
  <si>
    <t>FNTP-020-2018</t>
  </si>
  <si>
    <t>1ER ENCUENTRO DE LA CADENA TURISTICA DEL CARIBE COLOMBIANO</t>
  </si>
  <si>
    <t>ASOCIACIÓN HOTELERA DE COLOMBIA - COTELCO CAPÍTULO ATLÁNTICO</t>
  </si>
  <si>
    <t>FNTP-006-2018</t>
  </si>
  <si>
    <t>Fortalecimiento de Barranquilla y alrededores como destino turístico de eventos</t>
  </si>
  <si>
    <t>ALCALDÍA DE SAN JOSÉ DE CÚCUTA</t>
  </si>
  <si>
    <t>FNTP-053-2018</t>
  </si>
  <si>
    <t>Promoción nacional de San Jose de Cúcuta en el marco de la Feria de Cúcuta 2018</t>
  </si>
  <si>
    <t>ASOCIACIÓN PARA EL DESARROLLO DEL TRANSPORTE TERRESTRE INTERMUNICIPAL-ADITT</t>
  </si>
  <si>
    <t>FNTP-017-2018</t>
  </si>
  <si>
    <t>XXIX CONGRESO NACIONAL DE TRANSPORTE Y TURISMO ADITT, UN BALANCE DE LA POLÍTICA PÚBLICA EN COLOMBIA</t>
  </si>
  <si>
    <t>Iván Atuesta</t>
  </si>
  <si>
    <t>Amazonía</t>
  </si>
  <si>
    <t>Gobernación del Amazonas</t>
  </si>
  <si>
    <t xml:space="preserve">FNTP-034-2018 </t>
  </si>
  <si>
    <t>Consolidación del centro de información turística de Colombia- Citur mediante la integración del sistema de información turístico regional del departamento del Amazonas- Situr Amazonas</t>
  </si>
  <si>
    <t>Alcaldía de Puerto Carreño</t>
  </si>
  <si>
    <t xml:space="preserve">FNTP-041-2018 </t>
  </si>
  <si>
    <t>Consolidación del centro de información turística de Colombia- Citur mediante la creación e integración del sistema de información turística regional del departamento del Vichada - Situr Vichada</t>
  </si>
  <si>
    <t>Gobernación del Guainía</t>
  </si>
  <si>
    <t xml:space="preserve">FNTP-038-2018 </t>
  </si>
  <si>
    <t>Consolidación del centro de información turística de Colombia- Citur mediante la integración del sistema de información turística regional del departamento de Guañía - Situr Guainía</t>
  </si>
  <si>
    <t>Gobernación del Putumayo</t>
  </si>
  <si>
    <t xml:space="preserve">FNTP-039-2018 </t>
  </si>
  <si>
    <t>Consolidación del centro de información turística de Colombia- Citur mediante la creación e integración del sistema de información turística regional Putumayo - Situr Putumayo</t>
  </si>
  <si>
    <t>Gobernación del Vaupés</t>
  </si>
  <si>
    <t xml:space="preserve">FNTP-040-2018 </t>
  </si>
  <si>
    <t>Consolidación del centro de información turística de Colombia- Citur mediante la creación e integración del sistema de información turística regional del departamento del Vaupés - Situr Vaupés</t>
  </si>
  <si>
    <t xml:space="preserve">FNTP-002-2018 </t>
  </si>
  <si>
    <t>FOROS REGIONALES ADITT 2018</t>
  </si>
  <si>
    <t>María Fernanda Gómez</t>
  </si>
  <si>
    <t>FNTP-046-2018</t>
  </si>
  <si>
    <t>I CURSO DE INGLES DIRIGIDO A GUÍAS DE TURISMO EN EL CORREDOR TURÍSTICO DEL PCC</t>
  </si>
  <si>
    <t>Como compromiso surgido en la Feria de Anato con la presencia de la Dra Mary Amalia Vasquez Murillo, Directora Calidad y Desarrollo sostenible del Turismo, esta iniciativa de proyecto la presentará el Mincit, y Asdeguias se encargará de la Formulación. Ficha entregada oficialmente el día 15 de Marzo de 2018. 
Se hace Seguimiento y  acompañamiento de la formulación y ajustes requeridos por la profesional de Competitividad  en compañia de Asdeguias.
Etapa: Aprobado
Estado: Aprobado</t>
  </si>
  <si>
    <t>Gobernación de Caldas</t>
  </si>
  <si>
    <t>FNTP-067-2018</t>
  </si>
  <si>
    <t>PUEBLEAR POR CALDAS</t>
  </si>
  <si>
    <t>Acompañamiento en la formulación de la iniciativa de Proyecto, y se hace seguimiento en los requerimientos solicitados por el profesional a cargo para socializarla y ajustarla con la Gobernación de Caldas y Cotelco Capitulo Caldas
Etapa: Aprobado
Estado: Aprobado</t>
  </si>
  <si>
    <t>Enero a diciembre de 2018</t>
  </si>
  <si>
    <t>Cámara de Comercio de Ocaña</t>
  </si>
  <si>
    <t>FNTP-085-2018</t>
  </si>
  <si>
    <t>Inventario de las aves de la "Reserva Natural de Aves el hormiguero de Torcoroma" y Vereda Peritama en el Municipio de Ocaña como atractivo turístico.</t>
  </si>
  <si>
    <t>Contratado</t>
  </si>
  <si>
    <t>Fernando Acosta</t>
  </si>
  <si>
    <t>Alcaldía de Neiva</t>
  </si>
  <si>
    <t>FNTP-088-2018</t>
  </si>
  <si>
    <t>Elaboracion del Plan de Desarrollo Turístico del municipio de Neiva 2019 - 2029</t>
  </si>
  <si>
    <t>En contratación</t>
  </si>
  <si>
    <t>Gobernación de La Guajira</t>
  </si>
  <si>
    <t>FNTP-091-2018</t>
  </si>
  <si>
    <t>Promoción de la Guajira en el marco de la Feria Expoguajira 2018.</t>
  </si>
  <si>
    <t>Terminado</t>
  </si>
  <si>
    <t>Infraestructura turística</t>
  </si>
  <si>
    <t>Alcadía de Popayán</t>
  </si>
  <si>
    <t>FNTP-097-2018</t>
  </si>
  <si>
    <t>ESTUDIOS Y DISEÑOS DEL SISTEMA DE SEÑALIZACIÓN TURÍSTICA PEATONAL DEL CENTRO HISTÓRICO DE POPAYÁN</t>
  </si>
  <si>
    <t>Precontractual</t>
  </si>
  <si>
    <t>FNTP-101-2018</t>
  </si>
  <si>
    <t>Diseño de producto turístico y acciones de implementación para el municipio de Popayán</t>
  </si>
  <si>
    <t>Cancelado</t>
  </si>
  <si>
    <t>Asociación Hotelera y Turistica de Colombia Cotelco Capitulo Cauca</t>
  </si>
  <si>
    <t>FNTP-102-2018</t>
  </si>
  <si>
    <t>Agenda académica en el marco del Día Mundial del Turismo "Turismo y Transformación Digital"</t>
  </si>
  <si>
    <t>Gobernación de Boyacá</t>
  </si>
  <si>
    <t>FNTP-152-2018</t>
  </si>
  <si>
    <t>Implementar una estrategia tecnológica para la divulgación y difusión del destino turístico del departamento de Boyacá</t>
  </si>
  <si>
    <t>Aprobado</t>
  </si>
  <si>
    <t>Alcaldía de Paipa</t>
  </si>
  <si>
    <t>FNTP-158-2018</t>
  </si>
  <si>
    <t>SEÑALIZACIÓN TURÍSTICA PEATONAL PARA EL MUNICIPIO DE PAIPA, BOYACÁ</t>
  </si>
  <si>
    <t>ALCALDÍA DE ACANDÍ, CHOCÓ</t>
  </si>
  <si>
    <t>FNTP-161-2018</t>
  </si>
  <si>
    <t>Reconocimiento y Promoción Turística: Territorio de Cultura y Biodiversidad, Acandí ? Choco.</t>
  </si>
  <si>
    <t>Asociación Hotelera Colombiana - Asotelca</t>
  </si>
  <si>
    <t>FNTP-218-2018</t>
  </si>
  <si>
    <t>Participación de ASOTELCA - Asociación Hotelera Colombiana, en la Vitrina Turística de ANATO 2019</t>
  </si>
  <si>
    <t>radicado 17 de agosto 2018</t>
  </si>
  <si>
    <t>ALCALDÍA DE URIBIA, LA GUAJIRA</t>
  </si>
  <si>
    <t>FNTP-114-2018</t>
  </si>
  <si>
    <t>Diseño del plan promocional en redes digitales del Municipio de Uribía, La Guajira.</t>
  </si>
  <si>
    <t>En Ejecución</t>
  </si>
  <si>
    <t>Orinoquía</t>
  </si>
  <si>
    <t>Gobernación del Vichada</t>
  </si>
  <si>
    <t>FNTP-108-2018</t>
  </si>
  <si>
    <t>Promoción y posicionamiento de la oferta turística del Departamento de Vichada.</t>
  </si>
  <si>
    <t>Gloria Mena</t>
  </si>
  <si>
    <t xml:space="preserve">Alcaldía de Pasto y Corpocarnaval </t>
  </si>
  <si>
    <t>FNTP-113-2018</t>
  </si>
  <si>
    <t>Promoción del Departamento de Nariño en el marco de la festividad del Carnaval de Negros y Blancos.</t>
  </si>
  <si>
    <t xml:space="preserve">Alcadlía de Villamaría </t>
  </si>
  <si>
    <t>FNTP-128-2018</t>
  </si>
  <si>
    <t>Fortalecimiento Promoción y Mercadeo del Festival de Música Colombiana Campo Elías Vargas Duque.</t>
  </si>
  <si>
    <t>Gobernación de Putumayo</t>
  </si>
  <si>
    <t>FNTP-132-2018</t>
  </si>
  <si>
    <t>Promoción a nivel nacional y regional al departamento del Putumayo en el marco del Programa Turismo y Paz.</t>
  </si>
  <si>
    <t>Carlos Arredondo</t>
  </si>
  <si>
    <t>Alcaldía de Medellin</t>
  </si>
  <si>
    <t>FNTP-142-2018</t>
  </si>
  <si>
    <t>Fase 1: Implementación de la NTS TS 001-1 en un área turística delimitada dentro del Centro Administrativo e Internacional de Medellín</t>
  </si>
  <si>
    <t>Alcaldía de Santa Fe de Antioquia</t>
  </si>
  <si>
    <t>FNTP-146-2018</t>
  </si>
  <si>
    <t>Promoción de Santa Fe de Antioquia como destino turístico</t>
  </si>
  <si>
    <t>IDECUT</t>
  </si>
  <si>
    <t>FNTP-156-2018</t>
  </si>
  <si>
    <t>Plan de Promoción y Mercadeo destino turístico Cundinamarca y Región Central 2018</t>
  </si>
  <si>
    <t>FNTP-166-2018</t>
  </si>
  <si>
    <t>Campaña de promoción "Explora Amazonas" Fase 2</t>
  </si>
  <si>
    <t>Alcaldía de Providencia y Santa Catalina</t>
  </si>
  <si>
    <t>FNTP-170-2018</t>
  </si>
  <si>
    <t>Promoción de Providencia y Santa Catalina en diferentes ciudades del país, producción y distribución de material promocional del destino y segunda fase de plan de medios.</t>
  </si>
  <si>
    <t>FNTP-199-2018</t>
  </si>
  <si>
    <t>Talleres para generar habilidades en atención de eventos y servicio al cliente para empresas del sector turístico y gastronómico del Atlántico.</t>
  </si>
  <si>
    <t>Gobernación del Quindio</t>
  </si>
  <si>
    <t>FNTP-213-2018</t>
  </si>
  <si>
    <t>I Seminario Taller en Diseño de Paquetes Turísticos para Agencias de Viajes Operadoras, del departamento de Quindío</t>
  </si>
  <si>
    <t>radicado 13 de agosto 2018</t>
  </si>
  <si>
    <t>FNTP-202-2018</t>
  </si>
  <si>
    <t>Actualización del Inventario de Atractivos Turísticos del Departamento de 44 municipios de Cundinamarca.</t>
  </si>
  <si>
    <t>Alcaldía de Cali</t>
  </si>
  <si>
    <t>FNTP-143-2018</t>
  </si>
  <si>
    <t>Fase I: Implementación de la Norma Técnica Sectorial NTS - TS - 001-1 "Destino Turístico - Área Turística. Requisitos de sostenibilidad", en el Corregimiento de Pance, de la ciudad de Santiago de Cali - Valle del Cauca</t>
  </si>
  <si>
    <t>Alcaldía de Santa Rosa de Cabal</t>
  </si>
  <si>
    <t>FNTP-174-2018</t>
  </si>
  <si>
    <t>III Congreso Nacional de Termalismo y Aguas Minerales</t>
  </si>
  <si>
    <t>Alcaldía de Bello</t>
  </si>
  <si>
    <t>FNTP-186-2018</t>
  </si>
  <si>
    <t>I CONGRESO NACIONAL DE TURISMO DE AVENTURA 2018</t>
  </si>
  <si>
    <t>Gobernación de Risaralda</t>
  </si>
  <si>
    <t>FNTP-109-2018</t>
  </si>
  <si>
    <t>Promoción de Risaralda como destino turístico de clase mundial competitivo y sostenible.</t>
  </si>
  <si>
    <t>INSTITUTO DE CULTURA Y TURISMO DE MANIZALES</t>
  </si>
  <si>
    <t>FNTP-122-2018</t>
  </si>
  <si>
    <t>Promoción del destino Manizales y Ferias 63.</t>
  </si>
  <si>
    <t>FNTP-192-2018</t>
  </si>
  <si>
    <t>Foro Académico para Hoteles Enfocado a las TICS</t>
  </si>
  <si>
    <t>Asobares</t>
  </si>
  <si>
    <t>FNTP-117-2018</t>
  </si>
  <si>
    <t>Agenda académica en el marco del evento" Feria EXPOBAR , Versión 2018. Avances y tendencias del turismo musical en Colombia y el mundo"</t>
  </si>
  <si>
    <t>FNTP-103-2018</t>
  </si>
  <si>
    <t>Apoyo al VIII Congreso Latinoamericano de Ciudades Turísticas</t>
  </si>
  <si>
    <t>INSTITUTO DE TURISMO DEL META</t>
  </si>
  <si>
    <t>FNTP-154-2018</t>
  </si>
  <si>
    <t>Promoción turística nacional del departamento del Meta 2018</t>
  </si>
  <si>
    <t>FNTP-160-2018</t>
  </si>
  <si>
    <t>Fortalecimiento del bilinguismo del personal vinculado al turismo fase 2</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</si>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</sst>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_-;\-* #,##0.00_-;_-* &quot;-&quot;??_-;_-@_-"/>
    <numFmt numFmtId="164" formatCode="_-&quot;$&quot;\ * #,##0_-;\-&quot;$&quot;\ * #,##0_-;_-&quot;$&quot;\ * &quot;-&quot;_-;_-@_-"/>
    <numFmt numFmtId="165" formatCode="_-&quot;$&quot;\ * #,##0.00_-;\-&quot;$&quot;\ * #,##0.00_-;_-&quot;$&quot;\ * &quot;-&quot;??_-;_-@_-"/>
    <numFmt numFmtId="166" formatCode="#,##0.00\ &quot;€&quot;;\-#,##0.00\ &quot;€&quot;"/>
    <numFmt numFmtId="167" formatCode="_-* #,##0.00\ _€_-;\-* #,##0.00\ _€_-;_-* &quot;-&quot;??\ _€_-;_-@_-"/>
    <numFmt numFmtId="168" formatCode="_ * #,##0.00_ ;_ * \-#,##0.00_ ;_ * &quot;-&quot;??_ ;_ @_ "/>
    <numFmt numFmtId="169" formatCode="_ * #,##0.0_ ;_ * \-#,##0.0_ ;_ * &quot;-&quot;??_ ;_ @_ "/>
    <numFmt numFmtId="170" formatCode="_ * #,##0.0000_ ;_ * \-#,##0.0000_ ;_ * &quot;-&quot;??_ ;_ @_ "/>
    <numFmt numFmtId="171" formatCode="_-* #,##0.0000\ _€_-;\-* #,##0.0000\ _€_-;_-* &quot;-&quot;??\ _€_-;_-@_-"/>
    <numFmt numFmtId="172" formatCode="&quot;$&quot;\ #,##0"/>
    <numFmt numFmtId="173" formatCode="_(&quot;$&quot;\ * #,##0_);_(&quot;$&quot;\ * \(#,##0\);_(&quot;$&quot;\ * &quot;-&quot;??_);_(@_)"/>
  </numFmts>
  <fonts count="34" x14ac:knownFonts="1">
    <font>
      <sz val="10"/>
      <name val="Arial"/>
    </font>
    <font>
      <sz val="11"/>
      <color theme="1"/>
      <name val="Calibri"/>
      <family val="2"/>
      <scheme val="minor"/>
    </font>
    <font>
      <sz val="10"/>
      <name val="Arial"/>
      <family val="2"/>
    </font>
    <font>
      <sz val="10"/>
      <name val="Arial"/>
      <family val="2"/>
    </font>
    <font>
      <b/>
      <sz val="9"/>
      <color indexed="81"/>
      <name val="Tahoma"/>
      <family val="2"/>
    </font>
    <font>
      <b/>
      <sz val="8"/>
      <color indexed="81"/>
      <name val="Tahoma"/>
      <family val="2"/>
    </font>
    <font>
      <sz val="12"/>
      <color theme="1"/>
      <name val="Futura Std Book"/>
      <family val="2"/>
    </font>
    <font>
      <b/>
      <sz val="12"/>
      <name val="Futura Std Book"/>
      <family val="2"/>
    </font>
    <font>
      <sz val="12"/>
      <name val="Futura Std Book"/>
      <family val="2"/>
    </font>
    <font>
      <b/>
      <i/>
      <sz val="12"/>
      <name val="Futura Std Book"/>
      <family val="2"/>
    </font>
    <font>
      <i/>
      <sz val="10"/>
      <name val="Futura Std Book"/>
      <family val="2"/>
    </font>
    <font>
      <i/>
      <sz val="14"/>
      <name val="Futura Std Book"/>
      <family val="2"/>
    </font>
    <font>
      <b/>
      <i/>
      <sz val="22"/>
      <name val="Futura Std Book"/>
      <family val="2"/>
    </font>
    <font>
      <sz val="14"/>
      <name val="Futura Std Book"/>
      <family val="2"/>
    </font>
    <font>
      <b/>
      <sz val="11"/>
      <name val="Futura Std Book"/>
      <family val="2"/>
    </font>
    <font>
      <sz val="11"/>
      <name val="Futura Std Book"/>
      <family val="2"/>
    </font>
    <font>
      <sz val="10"/>
      <color indexed="12"/>
      <name val="Futura Std Book"/>
      <family val="2"/>
    </font>
    <font>
      <b/>
      <i/>
      <sz val="11"/>
      <name val="Futura Std Book"/>
      <family val="2"/>
    </font>
    <font>
      <sz val="10"/>
      <name val="Futura Std Book"/>
      <family val="2"/>
    </font>
    <font>
      <i/>
      <sz val="12"/>
      <name val="Futura Std Book"/>
      <family val="2"/>
    </font>
    <font>
      <b/>
      <i/>
      <sz val="12"/>
      <color indexed="10"/>
      <name val="Futura Std Book"/>
      <family val="2"/>
    </font>
    <font>
      <sz val="12"/>
      <color indexed="12"/>
      <name val="Futura Std Book"/>
      <family val="2"/>
    </font>
    <font>
      <i/>
      <sz val="11"/>
      <name val="Futura Std Book"/>
      <family val="2"/>
    </font>
    <font>
      <sz val="16"/>
      <name val="Futura Std Book"/>
      <family val="2"/>
    </font>
    <font>
      <i/>
      <sz val="14"/>
      <color indexed="12"/>
      <name val="Futura Std Book"/>
      <family val="2"/>
    </font>
    <font>
      <sz val="11"/>
      <color theme="1"/>
      <name val="Futura Std Book"/>
      <family val="2"/>
    </font>
    <font>
      <sz val="10"/>
      <color theme="1"/>
      <name val="Futura Std Book"/>
      <family val="2"/>
    </font>
    <font>
      <b/>
      <sz val="14"/>
      <color theme="1"/>
      <name val="Futura Std Book"/>
      <family val="2"/>
    </font>
    <font>
      <sz val="10"/>
      <color rgb="FFA21984"/>
      <name val="Futura Std Book"/>
      <family val="2"/>
    </font>
    <font>
      <sz val="10"/>
      <color rgb="FF000000"/>
      <name val="Futura Std Book"/>
      <family val="2"/>
    </font>
    <font>
      <sz val="9"/>
      <color theme="1"/>
      <name val="Futura Std Book"/>
      <family val="2"/>
    </font>
    <font>
      <b/>
      <sz val="10"/>
      <color theme="0"/>
      <name val="Futura Std Book"/>
      <family val="2"/>
    </font>
    <font>
      <sz val="10"/>
      <name val="Arial"/>
      <family val="2"/>
    </font>
    <font>
      <sz val="9"/>
      <name val="Futura Std Book"/>
      <family val="2"/>
    </font>
  </fonts>
  <fills count="12">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rgb="FF00CC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12">
    <xf numFmtId="0" fontId="0" fillId="0" borderId="0"/>
    <xf numFmtId="43" fontId="3" fillId="0" borderId="0" applyFont="0" applyFill="0" applyBorder="0" applyAlignment="0" applyProtection="0"/>
    <xf numFmtId="0" fontId="2" fillId="0" borderId="0" applyFont="0" applyFill="0" applyBorder="0" applyAlignment="0" applyProtection="0"/>
    <xf numFmtId="166" fontId="2" fillId="0" borderId="0" applyFont="0" applyFill="0" applyBorder="0" applyAlignment="0" applyProtection="0"/>
    <xf numFmtId="0" fontId="2" fillId="0" borderId="0"/>
    <xf numFmtId="0" fontId="1" fillId="0" borderId="0"/>
    <xf numFmtId="168" fontId="2" fillId="0" borderId="0" applyFont="0" applyFill="0" applyBorder="0" applyAlignment="0" applyProtection="0"/>
    <xf numFmtId="167"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9" fontId="32" fillId="0" borderId="0" applyFont="0" applyFill="0" applyBorder="0" applyAlignment="0" applyProtection="0"/>
  </cellStyleXfs>
  <cellXfs count="169">
    <xf numFmtId="0" fontId="0" fillId="0" borderId="0" xfId="0"/>
    <xf numFmtId="0" fontId="6" fillId="0" borderId="0" xfId="5" applyFont="1"/>
    <xf numFmtId="0" fontId="8" fillId="0" borderId="0" xfId="5" applyFont="1"/>
    <xf numFmtId="0" fontId="9" fillId="0" borderId="0" xfId="5" applyFont="1" applyFill="1" applyBorder="1" applyAlignment="1">
      <alignment horizontal="center" vertical="center" wrapText="1"/>
    </xf>
    <xf numFmtId="0" fontId="6" fillId="0" borderId="0" xfId="5" applyFont="1" applyBorder="1"/>
    <xf numFmtId="0" fontId="8" fillId="0" borderId="0" xfId="5" applyFont="1" applyAlignment="1">
      <alignment vertical="center"/>
    </xf>
    <xf numFmtId="0" fontId="7" fillId="0" borderId="1" xfId="5" applyFont="1" applyFill="1" applyBorder="1" applyAlignment="1">
      <alignment horizontal="left" vertical="center" wrapText="1"/>
    </xf>
    <xf numFmtId="0" fontId="6" fillId="0" borderId="0" xfId="5" applyFont="1" applyAlignment="1">
      <alignment vertical="center"/>
    </xf>
    <xf numFmtId="0" fontId="8" fillId="0" borderId="1" xfId="5" applyFont="1" applyFill="1" applyBorder="1" applyAlignment="1">
      <alignment horizontal="justify" vertical="justify" wrapText="1"/>
    </xf>
    <xf numFmtId="0" fontId="8" fillId="0" borderId="1" xfId="5" applyFont="1" applyFill="1" applyBorder="1" applyAlignment="1">
      <alignment horizontal="left" vertical="center" wrapText="1"/>
    </xf>
    <xf numFmtId="0" fontId="8" fillId="2" borderId="1" xfId="5" applyFont="1" applyFill="1" applyBorder="1" applyAlignment="1">
      <alignment horizontal="justify" vertical="top" wrapText="1"/>
    </xf>
    <xf numFmtId="0" fontId="7" fillId="2" borderId="1" xfId="5" applyFont="1" applyFill="1" applyBorder="1" applyAlignment="1">
      <alignment horizontal="left" vertical="center" wrapText="1"/>
    </xf>
    <xf numFmtId="0" fontId="6" fillId="2" borderId="0" xfId="5" applyFont="1" applyFill="1" applyAlignment="1">
      <alignment vertical="center"/>
    </xf>
    <xf numFmtId="9" fontId="8" fillId="2" borderId="1" xfId="5" applyNumberFormat="1" applyFont="1" applyFill="1" applyBorder="1" applyAlignment="1">
      <alignment horizontal="left" vertical="center" wrapText="1"/>
    </xf>
    <xf numFmtId="0" fontId="10" fillId="0" borderId="0" xfId="4" applyFont="1" applyAlignment="1" applyProtection="1">
      <protection hidden="1"/>
    </xf>
    <xf numFmtId="0" fontId="11" fillId="0" borderId="0" xfId="4" applyFont="1" applyAlignment="1"/>
    <xf numFmtId="0" fontId="11" fillId="0" borderId="0" xfId="4" applyFont="1" applyAlignment="1" applyProtection="1">
      <protection hidden="1"/>
    </xf>
    <xf numFmtId="0" fontId="10" fillId="0" borderId="0" xfId="4" applyFont="1" applyAlignment="1"/>
    <xf numFmtId="0" fontId="8" fillId="0" borderId="0" xfId="4" applyFont="1" applyBorder="1" applyAlignment="1" applyProtection="1">
      <alignment horizontal="left"/>
      <protection locked="0"/>
    </xf>
    <xf numFmtId="0" fontId="13" fillId="0" borderId="0" xfId="4" applyFont="1" applyBorder="1" applyAlignment="1" applyProtection="1">
      <alignment horizontal="left"/>
      <protection locked="0"/>
    </xf>
    <xf numFmtId="0" fontId="16" fillId="6" borderId="26" xfId="4" applyFont="1" applyFill="1" applyBorder="1" applyAlignment="1" applyProtection="1">
      <alignment vertical="center" wrapText="1"/>
      <protection locked="0"/>
    </xf>
    <xf numFmtId="0" fontId="17" fillId="0" borderId="0" xfId="4" applyFont="1" applyAlignment="1" applyProtection="1">
      <alignment horizontal="center" vertical="center" wrapText="1"/>
      <protection hidden="1"/>
    </xf>
    <xf numFmtId="0" fontId="17" fillId="0" borderId="0" xfId="4" applyFont="1" applyAlignment="1" applyProtection="1">
      <protection hidden="1"/>
    </xf>
    <xf numFmtId="0" fontId="17" fillId="0" borderId="0" xfId="4" applyFont="1" applyAlignment="1">
      <alignment horizontal="center" vertical="center" wrapText="1"/>
    </xf>
    <xf numFmtId="0" fontId="17" fillId="0" borderId="0" xfId="4" applyFont="1" applyProtection="1">
      <protection hidden="1"/>
    </xf>
    <xf numFmtId="0" fontId="17" fillId="0" borderId="0" xfId="4" applyFont="1"/>
    <xf numFmtId="0" fontId="14" fillId="0" borderId="1" xfId="4" applyFont="1" applyFill="1" applyBorder="1" applyAlignment="1" applyProtection="1">
      <alignment horizontal="center" vertical="top" wrapText="1"/>
      <protection locked="0"/>
    </xf>
    <xf numFmtId="0" fontId="18" fillId="0" borderId="1" xfId="4" applyFont="1" applyFill="1" applyBorder="1" applyAlignment="1" applyProtection="1">
      <alignment horizontal="center" vertical="top" wrapText="1"/>
      <protection locked="0"/>
    </xf>
    <xf numFmtId="0" fontId="10" fillId="0" borderId="0" xfId="4" applyFont="1" applyProtection="1">
      <protection hidden="1"/>
    </xf>
    <xf numFmtId="0" fontId="10" fillId="0" borderId="0" xfId="4" applyFont="1"/>
    <xf numFmtId="0" fontId="10" fillId="0" borderId="10" xfId="4" applyFont="1" applyBorder="1" applyProtection="1">
      <protection locked="0"/>
    </xf>
    <xf numFmtId="0" fontId="10" fillId="0" borderId="11" xfId="4" applyFont="1" applyBorder="1" applyProtection="1">
      <protection locked="0"/>
    </xf>
    <xf numFmtId="0" fontId="10" fillId="0" borderId="12" xfId="4" applyFont="1" applyBorder="1" applyProtection="1">
      <protection locked="0"/>
    </xf>
    <xf numFmtId="0" fontId="10" fillId="0" borderId="16" xfId="4" applyFont="1" applyBorder="1" applyProtection="1">
      <protection locked="0"/>
    </xf>
    <xf numFmtId="0" fontId="10" fillId="0" borderId="0" xfId="4" applyFont="1" applyBorder="1" applyProtection="1">
      <protection locked="0"/>
    </xf>
    <xf numFmtId="0" fontId="10" fillId="0" borderId="17" xfId="4" applyFont="1" applyBorder="1" applyProtection="1">
      <protection locked="0"/>
    </xf>
    <xf numFmtId="0" fontId="11" fillId="0" borderId="0" xfId="4" applyFont="1" applyProtection="1">
      <protection hidden="1"/>
    </xf>
    <xf numFmtId="0" fontId="19" fillId="0" borderId="5" xfId="4" applyFont="1" applyBorder="1" applyProtection="1">
      <protection locked="0"/>
    </xf>
    <xf numFmtId="0" fontId="19" fillId="0" borderId="0" xfId="4" applyFont="1" applyBorder="1" applyProtection="1">
      <protection locked="0"/>
    </xf>
    <xf numFmtId="0" fontId="20" fillId="0" borderId="0" xfId="4" applyFont="1" applyBorder="1" applyProtection="1">
      <protection locked="0"/>
    </xf>
    <xf numFmtId="0" fontId="19" fillId="0" borderId="16" xfId="4" applyFont="1" applyBorder="1" applyAlignment="1" applyProtection="1">
      <alignment horizontal="right"/>
      <protection locked="0"/>
    </xf>
    <xf numFmtId="0" fontId="19" fillId="0" borderId="0" xfId="4" applyFont="1" applyBorder="1" applyAlignment="1" applyProtection="1">
      <alignment horizontal="right"/>
      <protection locked="0"/>
    </xf>
    <xf numFmtId="0" fontId="7" fillId="0" borderId="20" xfId="4" applyFont="1" applyBorder="1" applyAlignment="1" applyProtection="1">
      <alignment horizontal="left"/>
      <protection locked="0"/>
    </xf>
    <xf numFmtId="0" fontId="7" fillId="0" borderId="21" xfId="4" applyFont="1" applyBorder="1" applyAlignment="1" applyProtection="1">
      <alignment horizontal="center"/>
      <protection locked="0"/>
    </xf>
    <xf numFmtId="0" fontId="7" fillId="0" borderId="22" xfId="4" applyFont="1" applyBorder="1" applyAlignment="1" applyProtection="1">
      <alignment horizontal="center"/>
      <protection locked="0"/>
    </xf>
    <xf numFmtId="0" fontId="18" fillId="0" borderId="0" xfId="4" applyFont="1" applyBorder="1" applyAlignment="1" applyProtection="1">
      <alignment horizontal="center"/>
      <protection locked="0"/>
    </xf>
    <xf numFmtId="0" fontId="8" fillId="0" borderId="23" xfId="4" applyFont="1" applyBorder="1" applyAlignment="1" applyProtection="1">
      <alignment horizontal="left" vertical="justify"/>
      <protection locked="0"/>
    </xf>
    <xf numFmtId="0" fontId="8" fillId="0" borderId="16" xfId="6" applyNumberFormat="1" applyFont="1" applyBorder="1" applyAlignment="1" applyProtection="1">
      <alignment horizontal="center"/>
      <protection locked="0"/>
    </xf>
    <xf numFmtId="9" fontId="15" fillId="0" borderId="16" xfId="8" applyFont="1" applyBorder="1" applyAlignment="1" applyProtection="1">
      <alignment horizontal="left"/>
    </xf>
    <xf numFmtId="167" fontId="15" fillId="0" borderId="0" xfId="7" applyFont="1" applyBorder="1" applyAlignment="1" applyProtection="1">
      <alignment horizontal="left"/>
      <protection locked="0"/>
    </xf>
    <xf numFmtId="9" fontId="15" fillId="0" borderId="0" xfId="8" applyFont="1" applyBorder="1" applyAlignment="1" applyProtection="1">
      <alignment horizontal="left"/>
      <protection locked="0"/>
    </xf>
    <xf numFmtId="9" fontId="15" fillId="0" borderId="17" xfId="8" applyFont="1" applyBorder="1" applyAlignment="1" applyProtection="1">
      <alignment horizontal="left"/>
      <protection locked="0"/>
    </xf>
    <xf numFmtId="0" fontId="22" fillId="0" borderId="0" xfId="4" applyFont="1" applyProtection="1">
      <protection hidden="1"/>
    </xf>
    <xf numFmtId="171" fontId="11" fillId="0" borderId="0" xfId="7" applyNumberFormat="1" applyFont="1" applyProtection="1">
      <protection hidden="1"/>
    </xf>
    <xf numFmtId="170" fontId="8" fillId="0" borderId="16" xfId="6" applyNumberFormat="1" applyFont="1" applyBorder="1" applyAlignment="1" applyProtection="1">
      <alignment horizontal="center"/>
      <protection locked="0"/>
    </xf>
    <xf numFmtId="0" fontId="8" fillId="0" borderId="25" xfId="4" applyFont="1" applyBorder="1" applyAlignment="1" applyProtection="1">
      <alignment horizontal="left" vertical="justify"/>
      <protection locked="0"/>
    </xf>
    <xf numFmtId="0" fontId="8" fillId="0" borderId="16" xfId="4" applyFont="1" applyBorder="1" applyAlignment="1" applyProtection="1">
      <alignment horizontal="left" vertical="justify"/>
      <protection locked="0"/>
    </xf>
    <xf numFmtId="169" fontId="21" fillId="0" borderId="0" xfId="6" applyNumberFormat="1" applyFont="1" applyBorder="1" applyAlignment="1" applyProtection="1">
      <alignment horizontal="center"/>
      <protection locked="0"/>
    </xf>
    <xf numFmtId="170" fontId="8" fillId="0" borderId="0" xfId="6" applyNumberFormat="1" applyFont="1" applyBorder="1" applyAlignment="1" applyProtection="1">
      <alignment horizontal="center"/>
      <protection locked="0"/>
    </xf>
    <xf numFmtId="9" fontId="15" fillId="0" borderId="0" xfId="8" applyFont="1" applyBorder="1" applyAlignment="1" applyProtection="1">
      <alignment horizontal="left"/>
    </xf>
    <xf numFmtId="0" fontId="8" fillId="0" borderId="16" xfId="4" applyFont="1" applyBorder="1" applyAlignment="1" applyProtection="1">
      <alignment horizontal="center" vertical="justify"/>
      <protection locked="0"/>
    </xf>
    <xf numFmtId="0" fontId="7" fillId="0" borderId="16" xfId="4" applyFont="1" applyBorder="1" applyAlignment="1" applyProtection="1">
      <alignment vertical="top" wrapText="1"/>
      <protection locked="0"/>
    </xf>
    <xf numFmtId="0" fontId="24" fillId="0" borderId="0" xfId="4" applyFont="1" applyBorder="1" applyAlignment="1" applyProtection="1">
      <alignment vertical="top" wrapText="1"/>
      <protection locked="0"/>
    </xf>
    <xf numFmtId="0" fontId="24" fillId="0" borderId="17" xfId="4" applyFont="1" applyBorder="1" applyAlignment="1" applyProtection="1">
      <alignment vertical="top" wrapText="1"/>
      <protection locked="0"/>
    </xf>
    <xf numFmtId="0" fontId="8" fillId="0" borderId="16" xfId="4" applyFont="1" applyBorder="1" applyAlignment="1" applyProtection="1">
      <alignment vertical="center" wrapText="1"/>
    </xf>
    <xf numFmtId="0" fontId="8" fillId="3" borderId="16" xfId="4" applyFont="1" applyFill="1" applyBorder="1" applyAlignment="1" applyProtection="1">
      <alignment vertical="center"/>
    </xf>
    <xf numFmtId="0" fontId="8" fillId="4" borderId="16" xfId="4" applyFont="1" applyFill="1" applyBorder="1" applyAlignment="1" applyProtection="1">
      <alignment vertical="center"/>
    </xf>
    <xf numFmtId="0" fontId="8" fillId="5" borderId="16" xfId="4" applyFont="1" applyFill="1" applyBorder="1" applyAlignment="1" applyProtection="1">
      <alignment vertical="center"/>
    </xf>
    <xf numFmtId="0" fontId="8" fillId="0" borderId="13" xfId="4" applyFont="1" applyBorder="1" applyAlignment="1" applyProtection="1">
      <alignment vertical="center"/>
    </xf>
    <xf numFmtId="0" fontId="10" fillId="0" borderId="0" xfId="4" applyFont="1" applyProtection="1">
      <protection locked="0"/>
    </xf>
    <xf numFmtId="0" fontId="14" fillId="7" borderId="7" xfId="4" applyFont="1" applyFill="1" applyBorder="1" applyAlignment="1">
      <alignment vertical="center" wrapText="1"/>
    </xf>
    <xf numFmtId="0" fontId="14" fillId="7" borderId="8" xfId="4" applyFont="1" applyFill="1" applyBorder="1" applyAlignment="1">
      <alignment vertical="center" wrapText="1"/>
    </xf>
    <xf numFmtId="0" fontId="14" fillId="7" borderId="1" xfId="4" applyFont="1" applyFill="1" applyBorder="1" applyAlignment="1" applyProtection="1">
      <alignment horizontal="center" vertical="center" wrapText="1"/>
      <protection locked="0"/>
    </xf>
    <xf numFmtId="0" fontId="14" fillId="7" borderId="1" xfId="4" applyFont="1" applyFill="1" applyBorder="1" applyAlignment="1" applyProtection="1">
      <alignment horizontal="center" vertical="center"/>
      <protection locked="0"/>
    </xf>
    <xf numFmtId="0" fontId="14" fillId="7" borderId="7" xfId="4" applyFont="1" applyFill="1" applyBorder="1" applyAlignment="1" applyProtection="1">
      <alignment horizontal="center" vertical="center" wrapText="1"/>
      <protection locked="0"/>
    </xf>
    <xf numFmtId="169" fontId="21" fillId="0" borderId="24" xfId="6" applyNumberFormat="1" applyFont="1" applyBorder="1" applyAlignment="1" applyProtection="1">
      <protection locked="0"/>
    </xf>
    <xf numFmtId="169" fontId="21" fillId="0" borderId="6" xfId="6" applyNumberFormat="1" applyFont="1" applyBorder="1" applyAlignment="1" applyProtection="1">
      <protection locked="0"/>
    </xf>
    <xf numFmtId="0" fontId="8" fillId="0" borderId="1" xfId="5" applyFont="1" applyFill="1" applyBorder="1" applyAlignment="1">
      <alignment horizontal="left" vertical="center" wrapText="1"/>
    </xf>
    <xf numFmtId="0" fontId="25" fillId="2" borderId="0" xfId="4" applyFont="1" applyFill="1" applyAlignment="1">
      <alignment vertical="center" wrapText="1"/>
    </xf>
    <xf numFmtId="0" fontId="26" fillId="2" borderId="0" xfId="4" applyFont="1" applyFill="1" applyAlignment="1">
      <alignment vertical="center" wrapText="1"/>
    </xf>
    <xf numFmtId="0" fontId="2" fillId="2" borderId="0" xfId="4" applyFill="1"/>
    <xf numFmtId="0" fontId="25" fillId="2" borderId="28" xfId="4" applyFont="1" applyFill="1" applyBorder="1" applyAlignment="1">
      <alignment vertical="center" wrapText="1"/>
    </xf>
    <xf numFmtId="0" fontId="2" fillId="2" borderId="29" xfId="4" applyFont="1" applyFill="1" applyBorder="1" applyAlignment="1">
      <alignment horizontal="center"/>
    </xf>
    <xf numFmtId="0" fontId="2" fillId="2" borderId="30" xfId="4" applyFill="1" applyBorder="1"/>
    <xf numFmtId="0" fontId="25" fillId="2" borderId="31" xfId="4" applyFont="1" applyFill="1" applyBorder="1" applyAlignment="1">
      <alignment vertical="center" wrapText="1"/>
    </xf>
    <xf numFmtId="0" fontId="2" fillId="2" borderId="0" xfId="4" applyFont="1" applyFill="1" applyBorder="1" applyAlignment="1">
      <alignment horizontal="center" vertical="center"/>
    </xf>
    <xf numFmtId="49" fontId="2" fillId="2" borderId="32" xfId="4" applyNumberFormat="1" applyFill="1" applyBorder="1" applyAlignment="1">
      <alignment horizontal="left"/>
    </xf>
    <xf numFmtId="0" fontId="2" fillId="2" borderId="0" xfId="4" applyFont="1" applyFill="1" applyBorder="1" applyAlignment="1">
      <alignment horizontal="center" vertical="top"/>
    </xf>
    <xf numFmtId="15" fontId="2" fillId="2" borderId="32" xfId="4" applyNumberFormat="1" applyFill="1" applyBorder="1" applyAlignment="1">
      <alignment horizontal="left"/>
    </xf>
    <xf numFmtId="0" fontId="28" fillId="8" borderId="33" xfId="4" applyFont="1" applyFill="1" applyBorder="1" applyAlignment="1">
      <alignment horizontal="center" vertical="center" wrapText="1"/>
    </xf>
    <xf numFmtId="0" fontId="28" fillId="9" borderId="33" xfId="4" applyFont="1" applyFill="1" applyBorder="1" applyAlignment="1">
      <alignment horizontal="center" vertical="center" wrapText="1"/>
    </xf>
    <xf numFmtId="0" fontId="26" fillId="2" borderId="1" xfId="4" applyFont="1" applyFill="1" applyBorder="1" applyAlignment="1">
      <alignment horizontal="center" vertical="center" wrapText="1"/>
    </xf>
    <xf numFmtId="0" fontId="26" fillId="0" borderId="1" xfId="4" applyFont="1" applyFill="1" applyBorder="1" applyAlignment="1">
      <alignment horizontal="center" vertical="center" wrapText="1"/>
    </xf>
    <xf numFmtId="14" fontId="26" fillId="2" borderId="1" xfId="4" applyNumberFormat="1" applyFont="1" applyFill="1" applyBorder="1" applyAlignment="1">
      <alignment horizontal="center" vertical="center" wrapText="1"/>
    </xf>
    <xf numFmtId="172" fontId="26" fillId="2" borderId="1" xfId="4" applyNumberFormat="1" applyFont="1" applyFill="1" applyBorder="1" applyAlignment="1">
      <alignment horizontal="center" vertical="center" wrapText="1"/>
    </xf>
    <xf numFmtId="0" fontId="18" fillId="2" borderId="1" xfId="4" applyFont="1" applyFill="1" applyBorder="1" applyAlignment="1">
      <alignment horizontal="center" vertical="center" wrapText="1"/>
    </xf>
    <xf numFmtId="14" fontId="18" fillId="2" borderId="1" xfId="4" applyNumberFormat="1" applyFont="1" applyFill="1" applyBorder="1" applyAlignment="1">
      <alignment horizontal="center" vertical="center" wrapText="1"/>
    </xf>
    <xf numFmtId="0" fontId="29" fillId="0" borderId="1" xfId="4" applyFont="1" applyBorder="1" applyAlignment="1">
      <alignment horizontal="center" vertical="center" wrapText="1"/>
    </xf>
    <xf numFmtId="0" fontId="18" fillId="0" borderId="1" xfId="4" applyFont="1" applyFill="1" applyBorder="1" applyAlignment="1">
      <alignment horizontal="center" vertical="center" wrapText="1"/>
    </xf>
    <xf numFmtId="14" fontId="18" fillId="0" borderId="1" xfId="4" applyNumberFormat="1" applyFont="1" applyFill="1" applyBorder="1" applyAlignment="1">
      <alignment horizontal="center" vertical="center" wrapText="1"/>
    </xf>
    <xf numFmtId="49" fontId="26" fillId="0" borderId="1" xfId="4" applyNumberFormat="1" applyFont="1" applyFill="1" applyBorder="1" applyAlignment="1">
      <alignment horizontal="center" vertical="center" wrapText="1"/>
    </xf>
    <xf numFmtId="173" fontId="26" fillId="0" borderId="1" xfId="9" applyNumberFormat="1" applyFont="1" applyBorder="1" applyAlignment="1">
      <alignment horizontal="center" vertical="center" wrapText="1"/>
    </xf>
    <xf numFmtId="164" fontId="29" fillId="0" borderId="1" xfId="10" applyFont="1" applyBorder="1" applyAlignment="1">
      <alignment horizontal="center" vertical="center" wrapText="1"/>
    </xf>
    <xf numFmtId="0" fontId="29" fillId="0" borderId="1" xfId="4" applyFont="1" applyFill="1" applyBorder="1" applyAlignment="1">
      <alignment horizontal="center" vertical="center" wrapText="1"/>
    </xf>
    <xf numFmtId="14" fontId="29" fillId="0" borderId="1" xfId="4" applyNumberFormat="1" applyFont="1" applyBorder="1" applyAlignment="1">
      <alignment horizontal="center" vertical="center" wrapText="1"/>
    </xf>
    <xf numFmtId="0" fontId="18" fillId="2"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14" fontId="33" fillId="10" borderId="1" xfId="9" applyNumberFormat="1" applyFont="1" applyFill="1" applyBorder="1" applyAlignment="1">
      <alignment horizontal="center" vertical="center" wrapText="1"/>
    </xf>
    <xf numFmtId="14" fontId="30" fillId="2" borderId="1" xfId="4" applyNumberFormat="1" applyFont="1" applyFill="1" applyBorder="1" applyAlignment="1">
      <alignment horizontal="center" vertical="center" wrapText="1"/>
    </xf>
    <xf numFmtId="173" fontId="33" fillId="10" borderId="1" xfId="9" applyNumberFormat="1" applyFont="1" applyFill="1" applyBorder="1" applyAlignment="1">
      <alignment horizontal="center" vertical="center" wrapText="1"/>
    </xf>
    <xf numFmtId="0" fontId="33" fillId="2" borderId="0" xfId="4" applyFont="1" applyFill="1"/>
    <xf numFmtId="0" fontId="33" fillId="2" borderId="0" xfId="4" applyFont="1" applyFill="1" applyAlignment="1">
      <alignment wrapText="1"/>
    </xf>
    <xf numFmtId="0" fontId="2" fillId="2" borderId="0" xfId="4" applyFill="1" applyAlignment="1">
      <alignment vertical="center"/>
    </xf>
    <xf numFmtId="172" fontId="2" fillId="2" borderId="0" xfId="4" applyNumberFormat="1" applyFill="1"/>
    <xf numFmtId="9" fontId="21" fillId="0" borderId="24" xfId="11" applyFont="1" applyBorder="1" applyAlignment="1" applyProtection="1">
      <protection locked="0"/>
    </xf>
    <xf numFmtId="9" fontId="21" fillId="0" borderId="6" xfId="11" applyFont="1" applyBorder="1" applyAlignment="1" applyProtection="1">
      <protection locked="0"/>
    </xf>
    <xf numFmtId="0" fontId="15" fillId="0" borderId="0" xfId="4" applyFont="1" applyFill="1" applyBorder="1" applyAlignment="1" applyProtection="1">
      <alignment horizontal="center" vertical="center" wrapText="1"/>
      <protection locked="0"/>
    </xf>
    <xf numFmtId="0" fontId="6" fillId="2" borderId="1" xfId="5" applyFont="1" applyFill="1" applyBorder="1" applyAlignment="1">
      <alignment horizontal="left" vertical="center" wrapText="1"/>
    </xf>
    <xf numFmtId="0" fontId="7" fillId="7" borderId="1" xfId="0" applyFont="1" applyFill="1" applyBorder="1" applyAlignment="1">
      <alignment horizontal="left" vertical="center" wrapText="1"/>
    </xf>
    <xf numFmtId="0" fontId="7" fillId="7" borderId="7" xfId="0" applyFont="1" applyFill="1" applyBorder="1" applyAlignment="1">
      <alignment horizontal="justify" vertical="center" wrapText="1"/>
    </xf>
    <xf numFmtId="0" fontId="7" fillId="7" borderId="9" xfId="0" applyFont="1" applyFill="1" applyBorder="1" applyAlignment="1">
      <alignment horizontal="justify" vertical="center" wrapText="1"/>
    </xf>
    <xf numFmtId="0" fontId="7" fillId="0" borderId="2" xfId="5" applyFont="1" applyFill="1" applyBorder="1" applyAlignment="1">
      <alignment horizontal="center" vertical="center" wrapText="1"/>
    </xf>
    <xf numFmtId="0" fontId="7" fillId="0" borderId="3" xfId="5" applyFont="1" applyFill="1" applyBorder="1" applyAlignment="1">
      <alignment horizontal="center" vertical="center" wrapText="1"/>
    </xf>
    <xf numFmtId="0" fontId="7" fillId="0" borderId="4" xfId="5" applyFont="1" applyFill="1" applyBorder="1" applyAlignment="1">
      <alignment horizontal="center" vertical="center" wrapText="1"/>
    </xf>
    <xf numFmtId="0" fontId="8" fillId="2" borderId="7" xfId="5" applyFont="1" applyFill="1" applyBorder="1" applyAlignment="1">
      <alignment horizontal="justify" vertical="center" wrapText="1"/>
    </xf>
    <xf numFmtId="0" fontId="8" fillId="2" borderId="8" xfId="5" applyFont="1" applyFill="1" applyBorder="1" applyAlignment="1">
      <alignment horizontal="justify" vertical="center" wrapText="1"/>
    </xf>
    <xf numFmtId="0" fontId="8" fillId="2" borderId="9" xfId="5" applyFont="1" applyFill="1" applyBorder="1" applyAlignment="1">
      <alignment horizontal="justify" vertical="center" wrapText="1"/>
    </xf>
    <xf numFmtId="0" fontId="7" fillId="2" borderId="7" xfId="5" applyFont="1" applyFill="1" applyBorder="1" applyAlignment="1">
      <alignment horizontal="center" vertical="center" wrapText="1"/>
    </xf>
    <xf numFmtId="0" fontId="7" fillId="2" borderId="8" xfId="5" applyFont="1" applyFill="1" applyBorder="1" applyAlignment="1">
      <alignment horizontal="center" vertical="center" wrapText="1"/>
    </xf>
    <xf numFmtId="0" fontId="7" fillId="2" borderId="9" xfId="5" applyFont="1" applyFill="1" applyBorder="1" applyAlignment="1">
      <alignment horizontal="center" vertical="center" wrapText="1"/>
    </xf>
    <xf numFmtId="0" fontId="8" fillId="0" borderId="1" xfId="5" applyFont="1" applyFill="1" applyBorder="1" applyAlignment="1">
      <alignment horizontal="left" vertical="center" wrapText="1"/>
    </xf>
    <xf numFmtId="0" fontId="8" fillId="0" borderId="0" xfId="4" applyFont="1" applyBorder="1" applyAlignment="1" applyProtection="1">
      <alignment vertical="center" wrapText="1"/>
    </xf>
    <xf numFmtId="0" fontId="8" fillId="0" borderId="17" xfId="4" applyFont="1" applyBorder="1" applyAlignment="1" applyProtection="1">
      <alignment vertical="center" wrapText="1"/>
    </xf>
    <xf numFmtId="0" fontId="8" fillId="0" borderId="14" xfId="4" applyFont="1" applyBorder="1" applyAlignment="1" applyProtection="1">
      <alignment vertical="center" wrapText="1"/>
    </xf>
    <xf numFmtId="0" fontId="8" fillId="0" borderId="15" xfId="4" applyFont="1" applyBorder="1" applyAlignment="1" applyProtection="1">
      <alignment vertical="center" wrapText="1"/>
    </xf>
    <xf numFmtId="0" fontId="15" fillId="0" borderId="26" xfId="4" applyFont="1" applyFill="1" applyBorder="1" applyAlignment="1" applyProtection="1">
      <alignment horizontal="center" vertical="center" wrapText="1"/>
      <protection locked="0"/>
    </xf>
    <xf numFmtId="0" fontId="15" fillId="0" borderId="27" xfId="4" applyFont="1" applyFill="1" applyBorder="1" applyAlignment="1" applyProtection="1">
      <alignment horizontal="center" vertical="center" wrapText="1"/>
      <protection locked="0"/>
    </xf>
    <xf numFmtId="0" fontId="19" fillId="0" borderId="18" xfId="4" applyFont="1" applyBorder="1" applyAlignment="1" applyProtection="1">
      <alignment horizontal="right"/>
      <protection locked="0"/>
    </xf>
    <xf numFmtId="0" fontId="19" fillId="0" borderId="19" xfId="4" applyFont="1" applyBorder="1" applyAlignment="1" applyProtection="1">
      <alignment horizontal="right"/>
      <protection locked="0"/>
    </xf>
    <xf numFmtId="0" fontId="23" fillId="0" borderId="7" xfId="4" applyFont="1" applyBorder="1" applyAlignment="1" applyProtection="1">
      <alignment horizontal="center"/>
      <protection locked="0"/>
    </xf>
    <xf numFmtId="0" fontId="23" fillId="0" borderId="8" xfId="4" applyFont="1" applyBorder="1" applyAlignment="1" applyProtection="1">
      <alignment horizontal="center"/>
      <protection locked="0"/>
    </xf>
    <xf numFmtId="0" fontId="23" fillId="0" borderId="9" xfId="4" applyFont="1" applyBorder="1" applyAlignment="1" applyProtection="1">
      <alignment horizontal="center"/>
      <protection locked="0"/>
    </xf>
    <xf numFmtId="0" fontId="24" fillId="0" borderId="10" xfId="4" applyFont="1" applyBorder="1" applyAlignment="1" applyProtection="1">
      <alignment vertical="top" wrapText="1"/>
      <protection locked="0"/>
    </xf>
    <xf numFmtId="0" fontId="24" fillId="0" borderId="11" xfId="4" applyFont="1" applyBorder="1" applyAlignment="1" applyProtection="1">
      <alignment vertical="top" wrapText="1"/>
      <protection locked="0"/>
    </xf>
    <xf numFmtId="0" fontId="24" fillId="0" borderId="12" xfId="4" applyFont="1" applyBorder="1" applyAlignment="1" applyProtection="1">
      <alignment vertical="top" wrapText="1"/>
      <protection locked="0"/>
    </xf>
    <xf numFmtId="0" fontId="16" fillId="0" borderId="16" xfId="4" applyFont="1" applyBorder="1" applyAlignment="1">
      <alignment vertical="top" wrapText="1"/>
    </xf>
    <xf numFmtId="0" fontId="16" fillId="0" borderId="0" xfId="4" applyFont="1" applyBorder="1" applyAlignment="1">
      <alignment vertical="top" wrapText="1"/>
    </xf>
    <xf numFmtId="0" fontId="16" fillId="0" borderId="17" xfId="4" applyFont="1" applyBorder="1" applyAlignment="1">
      <alignment vertical="top" wrapText="1"/>
    </xf>
    <xf numFmtId="0" fontId="16" fillId="0" borderId="13" xfId="4" applyFont="1" applyBorder="1" applyAlignment="1">
      <alignment vertical="top" wrapText="1"/>
    </xf>
    <xf numFmtId="0" fontId="16" fillId="0" borderId="14" xfId="4" applyFont="1" applyBorder="1" applyAlignment="1">
      <alignment vertical="top" wrapText="1"/>
    </xf>
    <xf numFmtId="0" fontId="16" fillId="0" borderId="15" xfId="4" applyFont="1" applyBorder="1" applyAlignment="1">
      <alignment vertical="top" wrapText="1"/>
    </xf>
    <xf numFmtId="9" fontId="31" fillId="11" borderId="1" xfId="11" applyFont="1" applyFill="1" applyBorder="1" applyAlignment="1" applyProtection="1">
      <alignment horizontal="center" vertical="center" wrapText="1"/>
      <protection locked="0"/>
    </xf>
    <xf numFmtId="0" fontId="14" fillId="7" borderId="7" xfId="4" applyFont="1" applyFill="1" applyBorder="1" applyAlignment="1">
      <alignment horizontal="left" vertical="center" wrapText="1"/>
    </xf>
    <xf numFmtId="0" fontId="14" fillId="7" borderId="8" xfId="4" applyFont="1" applyFill="1" applyBorder="1" applyAlignment="1">
      <alignment horizontal="left" vertical="center" wrapText="1"/>
    </xf>
    <xf numFmtId="0" fontId="14" fillId="7" borderId="9" xfId="4" applyFont="1" applyFill="1" applyBorder="1" applyAlignment="1">
      <alignment horizontal="left" vertical="center" wrapText="1"/>
    </xf>
    <xf numFmtId="0" fontId="14" fillId="7" borderId="1" xfId="4" applyFont="1" applyFill="1" applyBorder="1" applyAlignment="1" applyProtection="1">
      <alignment horizontal="center" vertical="center"/>
      <protection locked="0"/>
    </xf>
    <xf numFmtId="0" fontId="15" fillId="0" borderId="10" xfId="4" applyFont="1" applyFill="1" applyBorder="1" applyAlignment="1" applyProtection="1">
      <alignment horizontal="center" vertical="center" wrapText="1"/>
      <protection locked="0"/>
    </xf>
    <xf numFmtId="0" fontId="15" fillId="0" borderId="11" xfId="4" applyFont="1" applyFill="1" applyBorder="1" applyAlignment="1" applyProtection="1">
      <alignment horizontal="center" vertical="center" wrapText="1"/>
      <protection locked="0"/>
    </xf>
    <xf numFmtId="0" fontId="15" fillId="0" borderId="12" xfId="4" applyFont="1" applyFill="1" applyBorder="1" applyAlignment="1" applyProtection="1">
      <alignment horizontal="center" vertical="center" wrapText="1"/>
      <protection locked="0"/>
    </xf>
    <xf numFmtId="0" fontId="15" fillId="0" borderId="13" xfId="4" applyFont="1" applyFill="1" applyBorder="1" applyAlignment="1" applyProtection="1">
      <alignment horizontal="center" vertical="center" wrapText="1"/>
      <protection locked="0"/>
    </xf>
    <xf numFmtId="0" fontId="15" fillId="0" borderId="14" xfId="4" applyFont="1" applyFill="1" applyBorder="1" applyAlignment="1" applyProtection="1">
      <alignment horizontal="center" vertical="center" wrapText="1"/>
      <protection locked="0"/>
    </xf>
    <xf numFmtId="0" fontId="15" fillId="0" borderId="15" xfId="4" applyFont="1" applyFill="1" applyBorder="1" applyAlignment="1" applyProtection="1">
      <alignment horizontal="center" vertical="center" wrapText="1"/>
      <protection locked="0"/>
    </xf>
    <xf numFmtId="9" fontId="15" fillId="2" borderId="26" xfId="4" applyNumberFormat="1" applyFont="1" applyFill="1" applyBorder="1" applyAlignment="1" applyProtection="1">
      <alignment horizontal="center" vertical="center" wrapText="1"/>
      <protection locked="0"/>
    </xf>
    <xf numFmtId="9" fontId="15" fillId="2" borderId="27" xfId="4" applyNumberFormat="1" applyFont="1" applyFill="1" applyBorder="1" applyAlignment="1" applyProtection="1">
      <alignment horizontal="center" vertical="center" wrapText="1"/>
      <protection locked="0"/>
    </xf>
    <xf numFmtId="0" fontId="7" fillId="0" borderId="0" xfId="4" applyFont="1" applyAlignment="1" applyProtection="1">
      <alignment horizontal="center"/>
      <protection locked="0"/>
    </xf>
    <xf numFmtId="0" fontId="12" fillId="0" borderId="0" xfId="4" applyFont="1" applyAlignment="1" applyProtection="1">
      <alignment horizontal="center"/>
      <protection locked="0"/>
    </xf>
    <xf numFmtId="0" fontId="15" fillId="7" borderId="8" xfId="4" applyFont="1" applyFill="1" applyBorder="1" applyAlignment="1">
      <alignment horizontal="left" vertical="center" wrapText="1"/>
    </xf>
    <xf numFmtId="0" fontId="27" fillId="2" borderId="29" xfId="4" applyFont="1" applyFill="1" applyBorder="1" applyAlignment="1">
      <alignment horizontal="center" vertical="top" wrapText="1"/>
    </xf>
    <xf numFmtId="0" fontId="27" fillId="2" borderId="0" xfId="4" applyFont="1" applyFill="1" applyBorder="1" applyAlignment="1">
      <alignment horizontal="center" vertical="top" wrapText="1"/>
    </xf>
  </cellXfs>
  <cellStyles count="12">
    <cellStyle name="Euro" xfId="2"/>
    <cellStyle name="Millares 2" xfId="1"/>
    <cellStyle name="Millares 3" xfId="7"/>
    <cellStyle name="Millares_Prueba formato indicadores con mensaje automático" xfId="6"/>
    <cellStyle name="Moneda [0] 2" xfId="10"/>
    <cellStyle name="Moneda 2" xfId="3"/>
    <cellStyle name="Moneda 3" xfId="9"/>
    <cellStyle name="Normal" xfId="0" builtinId="0"/>
    <cellStyle name="Normal 2" xfId="4"/>
    <cellStyle name="Normal 3" xfId="5"/>
    <cellStyle name="Porcentaje" xfId="11" builtinId="5"/>
    <cellStyle name="Porcentual 2" xfId="8"/>
  </cellStyles>
  <dxfs count="10">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colors>
    <mruColors>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lang="es-ES"/>
            </a:pPr>
            <a:r>
              <a:rPr lang="en-US"/>
              <a:t>Representación gráfica de la medición con respecto a la meta</a:t>
            </a:r>
          </a:p>
        </c:rich>
      </c:tx>
      <c:layout>
        <c:manualLayout>
          <c:xMode val="edge"/>
          <c:yMode val="edge"/>
          <c:x val="0.39943181818182033"/>
          <c:y val="3.3434650455927049E-2"/>
        </c:manualLayout>
      </c:layout>
      <c:overlay val="0"/>
    </c:title>
    <c:autoTitleDeleted val="0"/>
    <c:plotArea>
      <c:layout>
        <c:manualLayout>
          <c:layoutTarget val="inner"/>
          <c:xMode val="edge"/>
          <c:yMode val="edge"/>
          <c:x val="3.5795454545454547E-2"/>
          <c:y val="0.18237082066869287"/>
          <c:w val="0.95625000000000004"/>
          <c:h val="0.57446808510638259"/>
        </c:manualLayout>
      </c:layout>
      <c:barChart>
        <c:barDir val="col"/>
        <c:grouping val="clustered"/>
        <c:varyColors val="0"/>
        <c:ser>
          <c:idx val="0"/>
          <c:order val="0"/>
          <c:tx>
            <c:strRef>
              <c:f>'estructura medicion indicadores'!$B$20</c:f>
              <c:strCache>
                <c:ptCount val="1"/>
                <c:pt idx="0">
                  <c:v>Medición</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'estructura medicion indicadores'!$A$21:$A$32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'estructura medicion indicadores'!$B$21:$B$32</c:f>
              <c:numCache>
                <c:formatCode>_ * #,##0.0_ ;_ * \-#,##0.0_ ;_ * "-"??_ ;_ @_ </c:formatCode>
                <c:ptCount val="12"/>
                <c:pt idx="11" formatCode="0%">
                  <c:v>0.1112479816164969</c:v>
                </c:pt>
              </c:numCache>
            </c:numRef>
          </c:val>
        </c:ser>
        <c:ser>
          <c:idx val="1"/>
          <c:order val="1"/>
          <c:tx>
            <c:strRef>
              <c:f>'estructura medicion indicadores'!$C$20</c:f>
              <c:strCache>
                <c:ptCount val="1"/>
                <c:pt idx="0">
                  <c:v>Meta</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'estructura medicion indicadores'!$A$21:$A$32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'estructura medicion indicadores'!$C$21:$C$32</c:f>
              <c:numCache>
                <c:formatCode>_ * #,##0.0_ ;_ * \-#,##0.0_ ;_ * "-"??_ ;_ @_ </c:formatCode>
                <c:ptCount val="12"/>
                <c:pt idx="11" formatCode="0%">
                  <c:v>0.1</c:v>
                </c:pt>
              </c:numCache>
            </c:numRef>
          </c:val>
        </c:ser>
        <c:dLbls>
          <c:showLegendKey val="0"/>
          <c:showVal val="0"/>
          <c:showCatName val="0"/>
          <c:showSerName val="0"/>
          <c:showPercent val="0"/>
          <c:showBubbleSize val="0"/>
        </c:dLbls>
        <c:gapWidth val="150"/>
        <c:axId val="-437562976"/>
        <c:axId val="-437558080"/>
      </c:barChart>
      <c:catAx>
        <c:axId val="-437562976"/>
        <c:scaling>
          <c:orientation val="minMax"/>
        </c:scaling>
        <c:delete val="0"/>
        <c:axPos val="b"/>
        <c:title>
          <c:tx>
            <c:rich>
              <a:bodyPr/>
              <a:lstStyle/>
              <a:p>
                <a:pPr>
                  <a:defRPr lang="es-ES"/>
                </a:pPr>
                <a:r>
                  <a:rPr lang="en-US"/>
                  <a:t>Mes</a:t>
                </a:r>
              </a:p>
            </c:rich>
          </c:tx>
          <c:layout>
            <c:manualLayout>
              <c:xMode val="edge"/>
              <c:yMode val="edge"/>
              <c:x val="0.50795454545454544"/>
              <c:y val="0.84802431610943019"/>
            </c:manualLayout>
          </c:layout>
          <c:overlay val="0"/>
        </c:title>
        <c:numFmt formatCode="General" sourceLinked="1"/>
        <c:majorTickMark val="out"/>
        <c:minorTickMark val="none"/>
        <c:tickLblPos val="nextTo"/>
        <c:txPr>
          <a:bodyPr rot="0" vert="horz"/>
          <a:lstStyle/>
          <a:p>
            <a:pPr>
              <a:defRPr lang="es-ES"/>
            </a:pPr>
            <a:endParaRPr lang="es-CO"/>
          </a:p>
        </c:txPr>
        <c:crossAx val="-437558080"/>
        <c:crosses val="autoZero"/>
        <c:auto val="1"/>
        <c:lblAlgn val="ctr"/>
        <c:lblOffset val="100"/>
        <c:noMultiLvlLbl val="0"/>
      </c:catAx>
      <c:valAx>
        <c:axId val="-437558080"/>
        <c:scaling>
          <c:orientation val="minMax"/>
          <c:max val="0.30000000000000004"/>
        </c:scaling>
        <c:delete val="0"/>
        <c:axPos val="l"/>
        <c:numFmt formatCode="0.0%" sourceLinked="0"/>
        <c:majorTickMark val="out"/>
        <c:minorTickMark val="none"/>
        <c:tickLblPos val="nextTo"/>
        <c:txPr>
          <a:bodyPr rot="0" vert="horz"/>
          <a:lstStyle/>
          <a:p>
            <a:pPr>
              <a:defRPr lang="es-ES"/>
            </a:pPr>
            <a:endParaRPr lang="es-CO"/>
          </a:p>
        </c:txPr>
        <c:crossAx val="-437562976"/>
        <c:crosses val="autoZero"/>
        <c:crossBetween val="between"/>
      </c:valAx>
    </c:plotArea>
    <c:legend>
      <c:legendPos val="b"/>
      <c:layout>
        <c:manualLayout>
          <c:xMode val="edge"/>
          <c:yMode val="edge"/>
          <c:x val="0.42766799308023845"/>
          <c:y val="0.93009118541033431"/>
          <c:w val="0.10984280617315782"/>
          <c:h val="6.9908814589665649E-2"/>
        </c:manualLayout>
      </c:layout>
      <c:overlay val="0"/>
      <c:txPr>
        <a:bodyPr/>
        <a:lstStyle/>
        <a:p>
          <a:pPr>
            <a:defRPr lang="es-ES"/>
          </a:pPr>
          <a:endParaRPr lang="es-CO"/>
        </a:p>
      </c:txPr>
    </c:legend>
    <c:plotVisOnly val="1"/>
    <c:dispBlanksAs val="gap"/>
    <c:showDLblsOverMax val="0"/>
  </c:chart>
  <c:printSettings>
    <c:headerFooter alignWithMargins="0"/>
    <c:pageMargins b="1" l="0.75000000000000444" r="0.75000000000000444"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133350</xdr:colOff>
      <xdr:row>38</xdr:row>
      <xdr:rowOff>95250</xdr:rowOff>
    </xdr:from>
    <xdr:to>
      <xdr:col>8</xdr:col>
      <xdr:colOff>1809750</xdr:colOff>
      <xdr:row>47</xdr:row>
      <xdr:rowOff>228600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657225</xdr:colOff>
      <xdr:row>1</xdr:row>
      <xdr:rowOff>38100</xdr:rowOff>
    </xdr:from>
    <xdr:to>
      <xdr:col>2</xdr:col>
      <xdr:colOff>828675</xdr:colOff>
      <xdr:row>2</xdr:row>
      <xdr:rowOff>76200</xdr:rowOff>
    </xdr:to>
    <xdr:pic>
      <xdr:nvPicPr>
        <xdr:cNvPr id="2" name="Imagen 1" descr="http://fontur.com.co/aym_image/aym_logo/aym_logo_fontu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9625" y="609600"/>
          <a:ext cx="13239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acosta/AppData/Local/Microsoft/Windows/INetCache/Content.Outlook/T1G9YDG1/Matriz%20de%20seguimiento%20Comite%20Fiduciario%20-%20Mode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s"/>
      <sheetName val="Convocatoria"/>
    </sheetNames>
    <sheetDataSet>
      <sheetData sheetId="0">
        <row r="101">
          <cell r="C101" t="str">
            <v>Delegado de supervisión</v>
          </cell>
        </row>
        <row r="102">
          <cell r="C102" t="str">
            <v>Radicado FONTUR</v>
          </cell>
        </row>
        <row r="103">
          <cell r="C103" t="str">
            <v>En formulación</v>
          </cell>
        </row>
        <row r="104">
          <cell r="C104" t="str">
            <v>En evaluación</v>
          </cell>
        </row>
        <row r="105">
          <cell r="C105" t="str">
            <v>Precontractual</v>
          </cell>
        </row>
        <row r="106">
          <cell r="C106" t="str">
            <v>En contratación</v>
          </cell>
        </row>
        <row r="107">
          <cell r="C107" t="str">
            <v>Contratado</v>
          </cell>
        </row>
        <row r="108">
          <cell r="C108" t="str">
            <v>En ejecución</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V17"/>
  <sheetViews>
    <sheetView showGridLines="0" zoomScale="90" zoomScaleNormal="90" workbookViewId="0"/>
  </sheetViews>
  <sheetFormatPr baseColWidth="10" defaultColWidth="36.5703125" defaultRowHeight="16.5" x14ac:dyDescent="0.3"/>
  <cols>
    <col min="1" max="1" width="9.42578125" style="1" customWidth="1"/>
    <col min="2" max="2" width="31.85546875" style="1" customWidth="1"/>
    <col min="3" max="3" width="35.140625" style="1" customWidth="1"/>
    <col min="4" max="5" width="36.5703125" style="1"/>
    <col min="6" max="6" width="25.42578125" style="1" customWidth="1"/>
    <col min="7" max="16384" width="36.5703125" style="1"/>
  </cols>
  <sheetData>
    <row r="1" spans="2:22" ht="24" customHeight="1" x14ac:dyDescent="0.3"/>
    <row r="2" spans="2:22" s="2" customFormat="1" ht="24" customHeight="1" x14ac:dyDescent="0.3">
      <c r="B2" s="121" t="s">
        <v>58</v>
      </c>
      <c r="C2" s="121"/>
      <c r="D2" s="122"/>
      <c r="E2" s="123"/>
    </row>
    <row r="3" spans="2:22" s="4" customFormat="1" ht="18" x14ac:dyDescent="0.3">
      <c r="B3" s="3"/>
      <c r="C3" s="3"/>
      <c r="D3" s="3"/>
      <c r="E3" s="3"/>
    </row>
    <row r="4" spans="2:22" s="5" customFormat="1" ht="85.5" customHeight="1" x14ac:dyDescent="0.2">
      <c r="B4" s="118" t="s">
        <v>62</v>
      </c>
      <c r="C4" s="118"/>
      <c r="D4" s="119" t="s">
        <v>76</v>
      </c>
      <c r="E4" s="120"/>
    </row>
    <row r="5" spans="2:22" s="7" customFormat="1" ht="23.25" customHeight="1" x14ac:dyDescent="0.2">
      <c r="B5" s="6" t="s">
        <v>0</v>
      </c>
      <c r="C5" s="124" t="s">
        <v>79</v>
      </c>
      <c r="D5" s="125"/>
      <c r="E5" s="126"/>
    </row>
    <row r="6" spans="2:22" s="7" customFormat="1" ht="75" customHeight="1" x14ac:dyDescent="0.2">
      <c r="B6" s="6" t="s">
        <v>1</v>
      </c>
      <c r="C6" s="124" t="s">
        <v>80</v>
      </c>
      <c r="D6" s="125"/>
      <c r="E6" s="126"/>
    </row>
    <row r="7" spans="2:22" s="7" customFormat="1" ht="90.75" customHeight="1" x14ac:dyDescent="0.2">
      <c r="B7" s="6" t="s">
        <v>57</v>
      </c>
      <c r="C7" s="8" t="s">
        <v>78</v>
      </c>
      <c r="D7" s="6" t="s">
        <v>2</v>
      </c>
      <c r="E7" s="77" t="s">
        <v>49</v>
      </c>
      <c r="F7" s="116"/>
      <c r="G7" s="116"/>
    </row>
    <row r="8" spans="2:22" s="7" customFormat="1" ht="50.25" customHeight="1" x14ac:dyDescent="0.2">
      <c r="B8" s="6" t="s">
        <v>53</v>
      </c>
      <c r="C8" s="10" t="s">
        <v>77</v>
      </c>
      <c r="D8" s="6" t="s">
        <v>3</v>
      </c>
      <c r="E8" s="77" t="s">
        <v>66</v>
      </c>
      <c r="F8" s="116"/>
      <c r="G8" s="116"/>
    </row>
    <row r="9" spans="2:22" s="12" customFormat="1" ht="31.5" customHeight="1" x14ac:dyDescent="0.2">
      <c r="B9" s="11" t="s">
        <v>54</v>
      </c>
      <c r="C9" s="9" t="s">
        <v>65</v>
      </c>
      <c r="D9" s="11" t="s">
        <v>4</v>
      </c>
      <c r="E9" s="9" t="s">
        <v>10</v>
      </c>
      <c r="F9" s="7"/>
      <c r="G9" s="7"/>
      <c r="H9" s="7"/>
      <c r="I9" s="7"/>
      <c r="J9" s="7"/>
      <c r="K9" s="7"/>
      <c r="L9" s="7"/>
      <c r="M9" s="7"/>
      <c r="N9" s="7"/>
      <c r="O9" s="7"/>
      <c r="P9" s="7"/>
      <c r="Q9" s="7"/>
      <c r="R9" s="7"/>
      <c r="S9" s="7"/>
      <c r="T9" s="7"/>
      <c r="U9" s="7"/>
      <c r="V9" s="7"/>
    </row>
    <row r="10" spans="2:22" s="12" customFormat="1" ht="35.25" customHeight="1" x14ac:dyDescent="0.2">
      <c r="B10" s="11" t="s">
        <v>5</v>
      </c>
      <c r="C10" s="13">
        <v>0.1</v>
      </c>
      <c r="D10" s="11" t="s">
        <v>6</v>
      </c>
      <c r="E10" s="9" t="s">
        <v>59</v>
      </c>
      <c r="F10" s="7"/>
      <c r="G10" s="7"/>
      <c r="H10" s="7"/>
      <c r="I10" s="7"/>
      <c r="J10" s="7"/>
      <c r="K10" s="7"/>
      <c r="L10" s="7"/>
      <c r="M10" s="7"/>
      <c r="N10" s="7"/>
      <c r="O10" s="7"/>
      <c r="P10" s="7"/>
      <c r="Q10" s="7"/>
      <c r="R10" s="7"/>
      <c r="S10" s="7"/>
      <c r="T10" s="7"/>
      <c r="U10" s="7"/>
      <c r="V10" s="7"/>
    </row>
    <row r="11" spans="2:22" s="12" customFormat="1" ht="45" customHeight="1" x14ac:dyDescent="0.2">
      <c r="B11" s="11" t="s">
        <v>55</v>
      </c>
      <c r="C11" s="9" t="s">
        <v>67</v>
      </c>
      <c r="D11" s="11" t="s">
        <v>51</v>
      </c>
      <c r="E11" s="9" t="s">
        <v>60</v>
      </c>
      <c r="F11" s="7"/>
      <c r="G11" s="7"/>
      <c r="H11" s="7"/>
      <c r="I11" s="7"/>
      <c r="J11" s="7"/>
      <c r="K11" s="7"/>
      <c r="L11" s="7"/>
      <c r="M11" s="7"/>
      <c r="N11" s="7"/>
      <c r="O11" s="7"/>
      <c r="P11" s="7"/>
      <c r="Q11" s="7"/>
      <c r="R11" s="7"/>
      <c r="S11" s="7"/>
      <c r="T11" s="7"/>
      <c r="U11" s="7"/>
      <c r="V11" s="7"/>
    </row>
    <row r="12" spans="2:22" s="12" customFormat="1" ht="18.75" customHeight="1" x14ac:dyDescent="0.2">
      <c r="B12" s="127" t="s">
        <v>7</v>
      </c>
      <c r="C12" s="128"/>
      <c r="D12" s="128"/>
      <c r="E12" s="129"/>
      <c r="F12" s="7"/>
      <c r="G12" s="7"/>
      <c r="H12" s="7"/>
      <c r="I12" s="7"/>
      <c r="J12" s="7"/>
      <c r="K12" s="7"/>
      <c r="L12" s="7"/>
      <c r="M12" s="7"/>
      <c r="N12" s="7"/>
      <c r="O12" s="7"/>
      <c r="P12" s="7"/>
      <c r="Q12" s="7"/>
      <c r="R12" s="7"/>
      <c r="S12" s="7"/>
      <c r="T12" s="7"/>
      <c r="U12" s="7"/>
      <c r="V12" s="7"/>
    </row>
    <row r="13" spans="2:22" s="12" customFormat="1" ht="25.5" customHeight="1" x14ac:dyDescent="0.2">
      <c r="B13" s="11" t="s">
        <v>52</v>
      </c>
      <c r="C13" s="130" t="s">
        <v>63</v>
      </c>
      <c r="D13" s="130"/>
      <c r="E13" s="130"/>
      <c r="F13" s="7"/>
      <c r="G13" s="7"/>
      <c r="H13" s="7"/>
      <c r="I13" s="7"/>
      <c r="J13" s="7"/>
      <c r="K13" s="7"/>
      <c r="L13" s="7"/>
      <c r="M13" s="7"/>
      <c r="N13" s="7"/>
      <c r="O13" s="7"/>
      <c r="P13" s="7"/>
      <c r="Q13" s="7"/>
      <c r="R13" s="7"/>
      <c r="S13" s="7"/>
      <c r="T13" s="7"/>
      <c r="U13" s="7"/>
      <c r="V13" s="7"/>
    </row>
    <row r="14" spans="2:22" s="12" customFormat="1" ht="37.5" customHeight="1" x14ac:dyDescent="0.2">
      <c r="B14" s="11" t="s">
        <v>56</v>
      </c>
      <c r="C14" s="130" t="s">
        <v>61</v>
      </c>
      <c r="D14" s="130"/>
      <c r="E14" s="130"/>
      <c r="F14" s="7"/>
      <c r="G14" s="7"/>
      <c r="H14" s="7"/>
      <c r="I14" s="7"/>
      <c r="J14" s="7"/>
      <c r="K14" s="7"/>
      <c r="L14" s="7"/>
      <c r="M14" s="7"/>
      <c r="N14" s="7"/>
      <c r="O14" s="7"/>
      <c r="P14" s="7"/>
      <c r="Q14" s="7"/>
      <c r="R14" s="7"/>
      <c r="S14" s="7"/>
      <c r="T14" s="7"/>
      <c r="U14" s="7"/>
      <c r="V14" s="7"/>
    </row>
    <row r="15" spans="2:22" s="12" customFormat="1" ht="29.25" customHeight="1" x14ac:dyDescent="0.2">
      <c r="B15" s="11" t="s">
        <v>8</v>
      </c>
      <c r="C15" s="117"/>
      <c r="D15" s="117"/>
      <c r="E15" s="117"/>
      <c r="F15" s="7"/>
      <c r="G15" s="7"/>
      <c r="H15" s="7"/>
      <c r="I15" s="7"/>
      <c r="J15" s="7"/>
      <c r="K15" s="7"/>
      <c r="L15" s="7"/>
      <c r="M15" s="7"/>
      <c r="N15" s="7"/>
      <c r="O15" s="7"/>
      <c r="P15" s="7"/>
      <c r="Q15" s="7"/>
      <c r="R15" s="7"/>
      <c r="S15" s="7"/>
      <c r="T15" s="7"/>
      <c r="U15" s="7"/>
      <c r="V15" s="7"/>
    </row>
    <row r="16" spans="2:22" x14ac:dyDescent="0.3">
      <c r="F16" s="7"/>
      <c r="G16" s="7"/>
      <c r="H16" s="7"/>
      <c r="I16" s="7"/>
      <c r="J16" s="7"/>
      <c r="K16" s="7"/>
      <c r="L16" s="7"/>
      <c r="M16" s="7"/>
      <c r="N16" s="7"/>
      <c r="O16" s="7"/>
      <c r="P16" s="7"/>
      <c r="Q16" s="7"/>
      <c r="R16" s="7"/>
      <c r="S16" s="7"/>
      <c r="T16" s="7"/>
      <c r="U16" s="7"/>
      <c r="V16" s="7"/>
    </row>
    <row r="17" spans="6:22" x14ac:dyDescent="0.3">
      <c r="F17" s="7"/>
      <c r="G17" s="7"/>
      <c r="H17" s="7"/>
      <c r="I17" s="7"/>
      <c r="J17" s="7"/>
      <c r="K17" s="7"/>
      <c r="L17" s="7"/>
      <c r="M17" s="7"/>
      <c r="N17" s="7"/>
      <c r="O17" s="7"/>
      <c r="P17" s="7"/>
      <c r="Q17" s="7"/>
      <c r="R17" s="7"/>
      <c r="S17" s="7"/>
      <c r="T17" s="7"/>
      <c r="U17" s="7"/>
      <c r="V17" s="7"/>
    </row>
  </sheetData>
  <mergeCells count="10">
    <mergeCell ref="F7:G8"/>
    <mergeCell ref="C15:E15"/>
    <mergeCell ref="B4:C4"/>
    <mergeCell ref="D4:E4"/>
    <mergeCell ref="B2:E2"/>
    <mergeCell ref="C5:E5"/>
    <mergeCell ref="C6:E6"/>
    <mergeCell ref="B12:E12"/>
    <mergeCell ref="C13:E13"/>
    <mergeCell ref="C14:E14"/>
  </mergeCells>
  <printOptions horizontalCentered="1"/>
  <pageMargins left="0.78740157480314965" right="0.78740157480314965" top="1.1811023622047245" bottom="0.78740157480314965" header="0.31496062992125984" footer="0.31496062992125984"/>
  <pageSetup scale="80" fitToHeight="0" orientation="landscape" r:id="rId1"/>
  <headerFooter scaleWithDoc="0">
    <oddHeader>&amp;L&amp;G</oddHeader>
    <oddFooter>&amp;L&amp;"Futura Std Book,Normal"&amp;8Código: I-DCAR-03&amp;C&amp;"Futura Std Book,Normal"&amp;8Versión 00
COPIA CONTROLADA&amp;R&amp;"Futura Std Book,Normal"&amp;8Página &amp;P de &amp;N</oddFooter>
  </headerFooter>
  <legacy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60"/>
  <sheetViews>
    <sheetView showGridLines="0" tabSelected="1" topLeftCell="A35" zoomScaleNormal="100" zoomScaleSheetLayoutView="90" zoomScalePageLayoutView="85" workbookViewId="0">
      <selection activeCell="H8" sqref="H8:H9"/>
    </sheetView>
  </sheetViews>
  <sheetFormatPr baseColWidth="10" defaultRowHeight="19.5" x14ac:dyDescent="0.35"/>
  <cols>
    <col min="1" max="3" width="20.7109375" style="29" customWidth="1"/>
    <col min="4" max="4" width="20.7109375" style="29" hidden="1" customWidth="1"/>
    <col min="5" max="8" width="20.7109375" style="29" customWidth="1"/>
    <col min="9" max="9" width="31.28515625" style="29" customWidth="1"/>
    <col min="10" max="10" width="11.42578125" style="28"/>
    <col min="11" max="11" width="30.85546875" style="36" hidden="1" customWidth="1"/>
    <col min="12" max="12" width="0" style="29" hidden="1" customWidth="1"/>
    <col min="13" max="16384" width="11.42578125" style="29"/>
  </cols>
  <sheetData>
    <row r="1" spans="1:12" s="17" customFormat="1" x14ac:dyDescent="0.35">
      <c r="A1" s="164" t="s">
        <v>11</v>
      </c>
      <c r="B1" s="164"/>
      <c r="C1" s="164"/>
      <c r="D1" s="164"/>
      <c r="E1" s="164"/>
      <c r="F1" s="164"/>
      <c r="G1" s="164"/>
      <c r="H1" s="164"/>
      <c r="I1" s="164"/>
      <c r="J1" s="14"/>
      <c r="K1" s="15" t="s">
        <v>50</v>
      </c>
      <c r="L1" s="16"/>
    </row>
    <row r="2" spans="1:12" s="17" customFormat="1" ht="30.75" hidden="1" x14ac:dyDescent="0.55000000000000004">
      <c r="A2" s="165"/>
      <c r="B2" s="165"/>
      <c r="C2" s="165"/>
      <c r="D2" s="165"/>
      <c r="E2" s="165"/>
      <c r="F2" s="165"/>
      <c r="G2" s="165"/>
      <c r="H2" s="165"/>
      <c r="I2" s="165"/>
      <c r="J2" s="14"/>
      <c r="K2" s="16" t="s">
        <v>48</v>
      </c>
      <c r="L2" s="16"/>
    </row>
    <row r="3" spans="1:12" s="17" customFormat="1" ht="30.75" hidden="1" x14ac:dyDescent="0.55000000000000004">
      <c r="A3" s="165"/>
      <c r="B3" s="165"/>
      <c r="C3" s="165"/>
      <c r="D3" s="165"/>
      <c r="E3" s="165"/>
      <c r="F3" s="165"/>
      <c r="G3" s="165"/>
      <c r="H3" s="165"/>
      <c r="I3" s="165"/>
      <c r="J3" s="14"/>
      <c r="K3" s="16" t="s">
        <v>47</v>
      </c>
      <c r="L3" s="16"/>
    </row>
    <row r="4" spans="1:12" s="17" customFormat="1" ht="30.75" hidden="1" x14ac:dyDescent="0.55000000000000004">
      <c r="A4" s="165"/>
      <c r="B4" s="165"/>
      <c r="C4" s="165"/>
      <c r="D4" s="165"/>
      <c r="E4" s="165"/>
      <c r="F4" s="165"/>
      <c r="G4" s="165"/>
      <c r="H4" s="165"/>
      <c r="I4" s="165"/>
      <c r="J4" s="14"/>
      <c r="K4" s="16" t="s">
        <v>46</v>
      </c>
      <c r="L4" s="16"/>
    </row>
    <row r="5" spans="1:12" s="17" customFormat="1" x14ac:dyDescent="0.35">
      <c r="A5" s="18"/>
      <c r="B5" s="19"/>
      <c r="C5" s="19"/>
      <c r="D5" s="19"/>
      <c r="E5" s="19"/>
      <c r="F5" s="19"/>
      <c r="G5" s="19"/>
      <c r="H5" s="19"/>
      <c r="I5" s="19"/>
      <c r="J5" s="14"/>
      <c r="K5" s="16" t="s">
        <v>38</v>
      </c>
    </row>
    <row r="6" spans="1:12" s="23" customFormat="1" ht="31.5" customHeight="1" x14ac:dyDescent="0.3">
      <c r="A6" s="70" t="s">
        <v>9</v>
      </c>
      <c r="B6" s="166" t="s">
        <v>64</v>
      </c>
      <c r="C6" s="166"/>
      <c r="D6" s="71"/>
      <c r="E6" s="155" t="s">
        <v>12</v>
      </c>
      <c r="F6" s="155"/>
      <c r="G6" s="155"/>
      <c r="H6" s="74" t="s">
        <v>13</v>
      </c>
      <c r="I6" s="20" t="s">
        <v>146</v>
      </c>
      <c r="J6" s="21"/>
      <c r="K6" s="22" t="s">
        <v>45</v>
      </c>
    </row>
    <row r="7" spans="1:12" s="25" customFormat="1" ht="31.5" customHeight="1" x14ac:dyDescent="0.3">
      <c r="A7" s="152" t="s">
        <v>14</v>
      </c>
      <c r="B7" s="153"/>
      <c r="C7" s="154"/>
      <c r="D7" s="72"/>
      <c r="E7" s="155" t="s">
        <v>15</v>
      </c>
      <c r="F7" s="155"/>
      <c r="G7" s="72" t="s">
        <v>16</v>
      </c>
      <c r="H7" s="72" t="s">
        <v>17</v>
      </c>
      <c r="I7" s="73" t="s">
        <v>18</v>
      </c>
      <c r="J7" s="24"/>
      <c r="K7" s="24"/>
    </row>
    <row r="8" spans="1:12" s="25" customFormat="1" ht="20.100000000000001" customHeight="1" x14ac:dyDescent="0.3">
      <c r="A8" s="156" t="s">
        <v>79</v>
      </c>
      <c r="B8" s="157"/>
      <c r="C8" s="158"/>
      <c r="D8" s="26"/>
      <c r="E8" s="156" t="str">
        <f>+'estruct ficha tecn indicadores'!C7</f>
        <v xml:space="preserve">Valor total de los proyectos aprobados por el Comité Directivo (asesorados y acompañamiento DCYAR)/Valor total de los proyectos aprobados por el Comité de Fontur *100 
</v>
      </c>
      <c r="F8" s="157"/>
      <c r="G8" s="162">
        <v>0.1</v>
      </c>
      <c r="H8" s="151">
        <f>+B32</f>
        <v>0.1112479816164969</v>
      </c>
      <c r="I8" s="135" t="s">
        <v>65</v>
      </c>
      <c r="J8" s="24"/>
      <c r="K8" s="22"/>
    </row>
    <row r="9" spans="1:12" ht="98.25" customHeight="1" x14ac:dyDescent="0.35">
      <c r="A9" s="159"/>
      <c r="B9" s="160"/>
      <c r="C9" s="161"/>
      <c r="D9" s="27"/>
      <c r="E9" s="159"/>
      <c r="F9" s="160"/>
      <c r="G9" s="163"/>
      <c r="H9" s="151"/>
      <c r="I9" s="136"/>
      <c r="K9" s="16"/>
      <c r="L9" s="14"/>
    </row>
    <row r="10" spans="1:12" x14ac:dyDescent="0.35">
      <c r="A10" s="30"/>
      <c r="B10" s="31"/>
      <c r="C10" s="31"/>
      <c r="D10" s="31"/>
      <c r="E10" s="31"/>
      <c r="F10" s="31"/>
      <c r="G10" s="31"/>
      <c r="H10" s="31"/>
      <c r="I10" s="32"/>
      <c r="K10" s="15"/>
      <c r="L10" s="14"/>
    </row>
    <row r="11" spans="1:12" x14ac:dyDescent="0.35">
      <c r="A11" s="33"/>
      <c r="B11" s="34"/>
      <c r="C11" s="34"/>
      <c r="D11" s="34"/>
      <c r="E11" s="34"/>
      <c r="F11" s="34"/>
      <c r="G11" s="34"/>
      <c r="H11" s="34"/>
      <c r="I11" s="35"/>
      <c r="K11" s="15"/>
      <c r="L11" s="14"/>
    </row>
    <row r="12" spans="1:12" x14ac:dyDescent="0.35">
      <c r="A12" s="33"/>
      <c r="B12" s="34"/>
      <c r="C12" s="34"/>
      <c r="D12" s="34"/>
      <c r="E12" s="34"/>
      <c r="F12" s="34"/>
      <c r="G12" s="34"/>
      <c r="H12" s="34"/>
      <c r="I12" s="35"/>
      <c r="K12" s="15"/>
      <c r="L12" s="14"/>
    </row>
    <row r="13" spans="1:12" x14ac:dyDescent="0.35">
      <c r="A13" s="33"/>
      <c r="B13" s="34"/>
      <c r="C13" s="34"/>
      <c r="D13" s="34"/>
      <c r="E13" s="34"/>
      <c r="F13" s="34"/>
      <c r="G13" s="34"/>
      <c r="H13" s="34"/>
      <c r="I13" s="35"/>
      <c r="K13" s="15"/>
      <c r="L13" s="14"/>
    </row>
    <row r="14" spans="1:12" x14ac:dyDescent="0.35">
      <c r="A14" s="33"/>
      <c r="B14" s="34"/>
      <c r="C14" s="34"/>
      <c r="D14" s="34"/>
      <c r="E14" s="34"/>
      <c r="F14" s="34"/>
      <c r="G14" s="34"/>
      <c r="H14" s="34"/>
      <c r="I14" s="35"/>
    </row>
    <row r="15" spans="1:12" x14ac:dyDescent="0.35">
      <c r="A15" s="137" t="s">
        <v>19</v>
      </c>
      <c r="B15" s="138"/>
      <c r="C15" s="37" t="s">
        <v>20</v>
      </c>
      <c r="D15" s="38"/>
      <c r="E15" s="39" t="s">
        <v>21</v>
      </c>
      <c r="F15" s="34"/>
      <c r="G15" s="34"/>
      <c r="H15" s="34"/>
      <c r="I15" s="35"/>
    </row>
    <row r="16" spans="1:12" x14ac:dyDescent="0.35">
      <c r="A16" s="40"/>
      <c r="B16" s="41"/>
      <c r="C16" s="38"/>
      <c r="D16" s="38"/>
      <c r="E16" s="39"/>
      <c r="F16" s="34"/>
      <c r="G16" s="34"/>
      <c r="H16" s="34"/>
      <c r="I16" s="35"/>
    </row>
    <row r="17" spans="1:11" x14ac:dyDescent="0.35">
      <c r="A17" s="40"/>
      <c r="B17" s="41"/>
      <c r="C17" s="38"/>
      <c r="D17" s="38"/>
      <c r="E17" s="39"/>
      <c r="F17" s="34"/>
      <c r="G17" s="34"/>
      <c r="H17" s="34"/>
      <c r="I17" s="35"/>
    </row>
    <row r="18" spans="1:11" x14ac:dyDescent="0.35">
      <c r="A18" s="40"/>
      <c r="B18" s="41"/>
      <c r="C18" s="38"/>
      <c r="D18" s="38"/>
      <c r="E18" s="39"/>
      <c r="F18" s="34"/>
      <c r="G18" s="34"/>
      <c r="H18" s="34"/>
      <c r="I18" s="35"/>
    </row>
    <row r="19" spans="1:11" x14ac:dyDescent="0.35">
      <c r="A19" s="33"/>
      <c r="B19" s="34"/>
      <c r="C19" s="34"/>
      <c r="D19" s="34"/>
      <c r="E19" s="34"/>
      <c r="F19" s="34"/>
      <c r="G19" s="34"/>
      <c r="H19" s="34"/>
      <c r="I19" s="35"/>
    </row>
    <row r="20" spans="1:11" x14ac:dyDescent="0.35">
      <c r="A20" s="42" t="s">
        <v>22</v>
      </c>
      <c r="B20" s="43" t="s">
        <v>23</v>
      </c>
      <c r="C20" s="44" t="s">
        <v>16</v>
      </c>
      <c r="D20" s="45"/>
      <c r="E20" s="45"/>
      <c r="F20" s="45"/>
      <c r="G20" s="34"/>
      <c r="H20" s="34"/>
      <c r="I20" s="35"/>
    </row>
    <row r="21" spans="1:11" x14ac:dyDescent="0.35">
      <c r="A21" s="46" t="s">
        <v>24</v>
      </c>
      <c r="B21" s="75"/>
      <c r="C21" s="76"/>
      <c r="D21" s="47" t="e">
        <f>+B21/C21</f>
        <v>#DIV/0!</v>
      </c>
      <c r="E21" s="48" t="str">
        <f>+IF(C21=0,$K$6,IF(D21=0,$K$5,IF($C$15="mayor que la meta",(IF(D21&lt;1,$K$4,(IF(AND(D21&gt;=1,D21&lt;1.03),$K$3,(IF(AND(D21&gt;=1.03,D21&lt;1.07),$K$2,$K$1)))))),IF($C$15="menor que la meta",(IF(D21&lt;=0.93,$K$1,(IF(AND(D21&gt;0.93,D21&lt;=0.97),$K$2,(IF(AND(D21&gt;0.97,D21&lt;=1),$K$3,$K$4))))))))))</f>
        <v>La meta es 0, especifique en el ANALISIS DE DATOS el resultado de la medición con respecto a la meta programada</v>
      </c>
      <c r="F21" s="49"/>
      <c r="G21" s="49"/>
      <c r="H21" s="50"/>
      <c r="I21" s="51"/>
      <c r="J21" s="52"/>
      <c r="K21" s="53" t="e">
        <f>+B21/C21</f>
        <v>#DIV/0!</v>
      </c>
    </row>
    <row r="22" spans="1:11" x14ac:dyDescent="0.35">
      <c r="A22" s="46" t="s">
        <v>25</v>
      </c>
      <c r="B22" s="75"/>
      <c r="C22" s="76"/>
      <c r="D22" s="54" t="e">
        <f>+B22/C22</f>
        <v>#DIV/0!</v>
      </c>
      <c r="E22" s="48" t="str">
        <f t="shared" ref="E22:E32" si="0">+IF(C22=0,$K$6,IF(D22=0,$K$5,IF($C$15="mayor que la meta",(IF(D22&lt;1,$K$4,(IF(AND(D22&gt;=1,D22&lt;1.03),$K$3,(IF(AND(D22&gt;=1.03,D22&lt;1.07),$K$2,$K$1)))))),IF($C$15="menor que la meta",(IF(D22&lt;=0.93,$K$1,(IF(AND(D22&gt;0.93,D22&lt;=0.97),$K$2,(IF(AND(D22&gt;0.97,D22&lt;=1),$K$3,$K$4))))))))))</f>
        <v>La meta es 0, especifique en el ANALISIS DE DATOS el resultado de la medición con respecto a la meta programada</v>
      </c>
      <c r="F22" s="50"/>
      <c r="G22" s="50"/>
      <c r="H22" s="50"/>
      <c r="I22" s="51"/>
      <c r="J22" s="52"/>
      <c r="K22" s="53" t="e">
        <f t="shared" ref="K22:K32" si="1">+B22/C22</f>
        <v>#DIV/0!</v>
      </c>
    </row>
    <row r="23" spans="1:11" x14ac:dyDescent="0.35">
      <c r="A23" s="46" t="s">
        <v>26</v>
      </c>
      <c r="B23" s="75"/>
      <c r="C23" s="76"/>
      <c r="D23" s="54" t="e">
        <f t="shared" ref="D23:D32" si="2">+B23/C23</f>
        <v>#DIV/0!</v>
      </c>
      <c r="E23" s="48" t="str">
        <f t="shared" si="0"/>
        <v>La meta es 0, especifique en el ANALISIS DE DATOS el resultado de la medición con respecto a la meta programada</v>
      </c>
      <c r="F23" s="50"/>
      <c r="G23" s="50"/>
      <c r="H23" s="50"/>
      <c r="I23" s="51"/>
      <c r="J23" s="52"/>
      <c r="K23" s="53" t="e">
        <f t="shared" si="1"/>
        <v>#DIV/0!</v>
      </c>
    </row>
    <row r="24" spans="1:11" x14ac:dyDescent="0.35">
      <c r="A24" s="46" t="s">
        <v>27</v>
      </c>
      <c r="B24" s="75"/>
      <c r="C24" s="76"/>
      <c r="D24" s="54" t="e">
        <f t="shared" si="2"/>
        <v>#DIV/0!</v>
      </c>
      <c r="E24" s="48" t="str">
        <f t="shared" si="0"/>
        <v>La meta es 0, especifique en el ANALISIS DE DATOS el resultado de la medición con respecto a la meta programada</v>
      </c>
      <c r="F24" s="50"/>
      <c r="G24" s="50"/>
      <c r="H24" s="50"/>
      <c r="I24" s="51"/>
      <c r="J24" s="52"/>
      <c r="K24" s="53" t="e">
        <f t="shared" si="1"/>
        <v>#DIV/0!</v>
      </c>
    </row>
    <row r="25" spans="1:11" x14ac:dyDescent="0.35">
      <c r="A25" s="46" t="s">
        <v>28</v>
      </c>
      <c r="B25" s="75"/>
      <c r="C25" s="76"/>
      <c r="D25" s="54" t="e">
        <f t="shared" si="2"/>
        <v>#DIV/0!</v>
      </c>
      <c r="E25" s="48" t="str">
        <f t="shared" si="0"/>
        <v>La meta es 0, especifique en el ANALISIS DE DATOS el resultado de la medición con respecto a la meta programada</v>
      </c>
      <c r="F25" s="50"/>
      <c r="G25" s="50"/>
      <c r="H25" s="50"/>
      <c r="I25" s="51"/>
      <c r="J25" s="52"/>
      <c r="K25" s="53" t="e">
        <f t="shared" si="1"/>
        <v>#DIV/0!</v>
      </c>
    </row>
    <row r="26" spans="1:11" x14ac:dyDescent="0.35">
      <c r="A26" s="46" t="s">
        <v>29</v>
      </c>
      <c r="B26" s="75"/>
      <c r="C26" s="76"/>
      <c r="D26" s="54" t="e">
        <f t="shared" si="2"/>
        <v>#DIV/0!</v>
      </c>
      <c r="E26" s="48" t="str">
        <f t="shared" si="0"/>
        <v>La meta es 0, especifique en el ANALISIS DE DATOS el resultado de la medición con respecto a la meta programada</v>
      </c>
      <c r="F26" s="50"/>
      <c r="G26" s="50"/>
      <c r="H26" s="50"/>
      <c r="I26" s="51"/>
      <c r="J26" s="52"/>
      <c r="K26" s="53" t="e">
        <f t="shared" si="1"/>
        <v>#DIV/0!</v>
      </c>
    </row>
    <row r="27" spans="1:11" x14ac:dyDescent="0.35">
      <c r="A27" s="46" t="s">
        <v>30</v>
      </c>
      <c r="B27" s="75"/>
      <c r="C27" s="76"/>
      <c r="D27" s="54" t="e">
        <f t="shared" si="2"/>
        <v>#DIV/0!</v>
      </c>
      <c r="E27" s="48" t="str">
        <f t="shared" si="0"/>
        <v>La meta es 0, especifique en el ANALISIS DE DATOS el resultado de la medición con respecto a la meta programada</v>
      </c>
      <c r="F27" s="50"/>
      <c r="G27" s="50"/>
      <c r="H27" s="50"/>
      <c r="I27" s="51"/>
      <c r="J27" s="52"/>
      <c r="K27" s="53" t="e">
        <f t="shared" si="1"/>
        <v>#DIV/0!</v>
      </c>
    </row>
    <row r="28" spans="1:11" x14ac:dyDescent="0.35">
      <c r="A28" s="46" t="s">
        <v>31</v>
      </c>
      <c r="B28" s="75"/>
      <c r="C28" s="76"/>
      <c r="D28" s="54" t="e">
        <f t="shared" si="2"/>
        <v>#DIV/0!</v>
      </c>
      <c r="E28" s="48" t="str">
        <f t="shared" si="0"/>
        <v>La meta es 0, especifique en el ANALISIS DE DATOS el resultado de la medición con respecto a la meta programada</v>
      </c>
      <c r="F28" s="50"/>
      <c r="G28" s="50"/>
      <c r="H28" s="50"/>
      <c r="I28" s="51"/>
      <c r="J28" s="52"/>
      <c r="K28" s="53" t="e">
        <f t="shared" si="1"/>
        <v>#DIV/0!</v>
      </c>
    </row>
    <row r="29" spans="1:11" x14ac:dyDescent="0.35">
      <c r="A29" s="46" t="s">
        <v>32</v>
      </c>
      <c r="B29" s="75"/>
      <c r="C29" s="76"/>
      <c r="D29" s="54" t="e">
        <f t="shared" si="2"/>
        <v>#DIV/0!</v>
      </c>
      <c r="E29" s="48" t="str">
        <f t="shared" si="0"/>
        <v>La meta es 0, especifique en el ANALISIS DE DATOS el resultado de la medición con respecto a la meta programada</v>
      </c>
      <c r="F29" s="50"/>
      <c r="G29" s="50"/>
      <c r="H29" s="50"/>
      <c r="I29" s="51"/>
      <c r="J29" s="52"/>
      <c r="K29" s="53" t="e">
        <f t="shared" si="1"/>
        <v>#DIV/0!</v>
      </c>
    </row>
    <row r="30" spans="1:11" x14ac:dyDescent="0.35">
      <c r="A30" s="46" t="s">
        <v>33</v>
      </c>
      <c r="B30" s="75"/>
      <c r="C30" s="76"/>
      <c r="D30" s="54" t="e">
        <f t="shared" si="2"/>
        <v>#DIV/0!</v>
      </c>
      <c r="E30" s="48" t="str">
        <f t="shared" si="0"/>
        <v>La meta es 0, especifique en el ANALISIS DE DATOS el resultado de la medición con respecto a la meta programada</v>
      </c>
      <c r="F30" s="50"/>
      <c r="G30" s="50"/>
      <c r="H30" s="50"/>
      <c r="I30" s="51"/>
      <c r="J30" s="52"/>
      <c r="K30" s="53" t="e">
        <f t="shared" si="1"/>
        <v>#DIV/0!</v>
      </c>
    </row>
    <row r="31" spans="1:11" x14ac:dyDescent="0.35">
      <c r="A31" s="46" t="s">
        <v>34</v>
      </c>
      <c r="B31" s="75"/>
      <c r="C31" s="76"/>
      <c r="D31" s="54" t="e">
        <f t="shared" si="2"/>
        <v>#DIV/0!</v>
      </c>
      <c r="E31" s="48" t="str">
        <f t="shared" si="0"/>
        <v>La meta es 0, especifique en el ANALISIS DE DATOS el resultado de la medición con respecto a la meta programada</v>
      </c>
      <c r="F31" s="50"/>
      <c r="G31" s="50"/>
      <c r="H31" s="50"/>
      <c r="I31" s="51"/>
      <c r="J31" s="52"/>
      <c r="K31" s="53" t="e">
        <f t="shared" si="1"/>
        <v>#DIV/0!</v>
      </c>
    </row>
    <row r="32" spans="1:11" x14ac:dyDescent="0.35">
      <c r="A32" s="55" t="s">
        <v>35</v>
      </c>
      <c r="B32" s="114">
        <f>11735672176/105491102000</f>
        <v>0.1112479816164969</v>
      </c>
      <c r="C32" s="115">
        <v>0.1</v>
      </c>
      <c r="D32" s="54">
        <f t="shared" si="2"/>
        <v>1.1124798161649689</v>
      </c>
      <c r="E32" s="48" t="str">
        <f t="shared" si="0"/>
        <v>Se cumplió con la meta esperada para el periodo.</v>
      </c>
      <c r="F32" s="50"/>
      <c r="G32" s="50"/>
      <c r="H32" s="50"/>
      <c r="I32" s="51"/>
      <c r="J32" s="52"/>
      <c r="K32" s="53">
        <f t="shared" si="1"/>
        <v>1.1124798161649689</v>
      </c>
    </row>
    <row r="33" spans="1:11" x14ac:dyDescent="0.35">
      <c r="A33" s="56"/>
      <c r="B33" s="57"/>
      <c r="C33" s="57"/>
      <c r="D33" s="58"/>
      <c r="E33" s="59"/>
      <c r="F33" s="50"/>
      <c r="G33" s="50"/>
      <c r="H33" s="50"/>
      <c r="I33" s="51"/>
      <c r="J33" s="52"/>
      <c r="K33" s="53"/>
    </row>
    <row r="34" spans="1:11" x14ac:dyDescent="0.35">
      <c r="A34" s="56"/>
      <c r="B34" s="57"/>
      <c r="C34" s="57"/>
      <c r="D34" s="58"/>
      <c r="E34" s="59"/>
      <c r="F34" s="50"/>
      <c r="G34" s="50"/>
      <c r="H34" s="50"/>
      <c r="I34" s="51"/>
      <c r="J34" s="52"/>
      <c r="K34" s="53"/>
    </row>
    <row r="35" spans="1:11" x14ac:dyDescent="0.35">
      <c r="A35" s="56"/>
      <c r="B35" s="57"/>
      <c r="C35" s="57"/>
      <c r="D35" s="58"/>
      <c r="E35" s="59"/>
      <c r="F35" s="50"/>
      <c r="G35" s="50"/>
      <c r="H35" s="50"/>
      <c r="I35" s="51"/>
      <c r="J35" s="52"/>
      <c r="K35" s="53"/>
    </row>
    <row r="36" spans="1:11" x14ac:dyDescent="0.35">
      <c r="A36" s="56"/>
      <c r="B36" s="57"/>
      <c r="C36" s="57"/>
      <c r="D36" s="58"/>
      <c r="E36" s="59"/>
      <c r="F36" s="50"/>
      <c r="G36" s="50"/>
      <c r="H36" s="50"/>
      <c r="I36" s="51"/>
      <c r="J36" s="52"/>
      <c r="K36" s="53"/>
    </row>
    <row r="37" spans="1:11" x14ac:dyDescent="0.35">
      <c r="A37" s="56"/>
      <c r="B37" s="57"/>
      <c r="C37" s="57"/>
      <c r="D37" s="58"/>
      <c r="E37" s="59"/>
      <c r="F37" s="50"/>
      <c r="G37" s="50"/>
      <c r="H37" s="50"/>
      <c r="I37" s="51"/>
      <c r="J37" s="52"/>
      <c r="K37" s="53"/>
    </row>
    <row r="38" spans="1:11" x14ac:dyDescent="0.35">
      <c r="A38" s="56"/>
      <c r="B38" s="57"/>
      <c r="C38" s="57"/>
      <c r="D38" s="58"/>
      <c r="E38" s="59"/>
      <c r="F38" s="50"/>
      <c r="G38" s="50"/>
      <c r="H38" s="50"/>
      <c r="I38" s="51"/>
      <c r="J38" s="52"/>
      <c r="K38" s="53"/>
    </row>
    <row r="39" spans="1:11" ht="26.25" customHeight="1" x14ac:dyDescent="0.35">
      <c r="A39" s="60"/>
      <c r="B39" s="38"/>
      <c r="C39" s="38"/>
      <c r="D39" s="38"/>
      <c r="E39" s="38"/>
      <c r="F39" s="38"/>
      <c r="G39" s="34"/>
      <c r="H39" s="34"/>
      <c r="I39" s="35"/>
    </row>
    <row r="40" spans="1:11" ht="26.25" customHeight="1" x14ac:dyDescent="0.35">
      <c r="A40" s="60"/>
      <c r="B40" s="38"/>
      <c r="C40" s="38"/>
      <c r="D40" s="38"/>
      <c r="E40" s="38"/>
      <c r="F40" s="38"/>
      <c r="G40" s="34"/>
      <c r="H40" s="34"/>
      <c r="I40" s="35"/>
    </row>
    <row r="41" spans="1:11" ht="26.25" customHeight="1" x14ac:dyDescent="0.35">
      <c r="A41" s="60"/>
      <c r="B41" s="38"/>
      <c r="C41" s="38"/>
      <c r="D41" s="38"/>
      <c r="E41" s="38"/>
      <c r="F41" s="38"/>
      <c r="G41" s="34"/>
      <c r="H41" s="34"/>
      <c r="I41" s="35"/>
    </row>
    <row r="42" spans="1:11" ht="26.25" customHeight="1" x14ac:dyDescent="0.35">
      <c r="A42" s="60"/>
      <c r="B42" s="38"/>
      <c r="C42" s="38"/>
      <c r="D42" s="38"/>
      <c r="E42" s="38"/>
      <c r="F42" s="38"/>
      <c r="G42" s="34"/>
      <c r="H42" s="34"/>
      <c r="I42" s="35"/>
    </row>
    <row r="43" spans="1:11" ht="26.25" customHeight="1" x14ac:dyDescent="0.35">
      <c r="A43" s="60"/>
      <c r="B43" s="38"/>
      <c r="C43" s="38"/>
      <c r="D43" s="38"/>
      <c r="E43" s="38"/>
      <c r="F43" s="38"/>
      <c r="G43" s="34"/>
      <c r="H43" s="34"/>
      <c r="I43" s="35"/>
    </row>
    <row r="44" spans="1:11" ht="26.25" customHeight="1" x14ac:dyDescent="0.35">
      <c r="A44" s="60"/>
      <c r="B44" s="38"/>
      <c r="C44" s="38"/>
      <c r="D44" s="38"/>
      <c r="E44" s="38"/>
      <c r="F44" s="38"/>
      <c r="G44" s="34"/>
      <c r="H44" s="34"/>
      <c r="I44" s="35"/>
    </row>
    <row r="45" spans="1:11" ht="26.25" customHeight="1" x14ac:dyDescent="0.35">
      <c r="A45" s="60"/>
      <c r="B45" s="38"/>
      <c r="C45" s="38"/>
      <c r="D45" s="38"/>
      <c r="E45" s="38"/>
      <c r="F45" s="38"/>
      <c r="G45" s="34"/>
      <c r="H45" s="34"/>
      <c r="I45" s="35"/>
    </row>
    <row r="46" spans="1:11" ht="26.25" customHeight="1" x14ac:dyDescent="0.35">
      <c r="A46" s="60"/>
      <c r="B46" s="38"/>
      <c r="C46" s="38"/>
      <c r="D46" s="38"/>
      <c r="E46" s="38"/>
      <c r="F46" s="38"/>
      <c r="G46" s="34"/>
      <c r="H46" s="34"/>
      <c r="I46" s="35"/>
    </row>
    <row r="47" spans="1:11" ht="26.25" customHeight="1" x14ac:dyDescent="0.35">
      <c r="A47" s="60"/>
      <c r="B47" s="38"/>
      <c r="C47" s="38"/>
      <c r="D47" s="38"/>
      <c r="E47" s="38"/>
      <c r="F47" s="38"/>
      <c r="G47" s="34"/>
      <c r="H47" s="34"/>
      <c r="I47" s="35"/>
    </row>
    <row r="48" spans="1:11" ht="26.25" customHeight="1" x14ac:dyDescent="0.35">
      <c r="A48" s="60"/>
      <c r="B48" s="38"/>
      <c r="C48" s="38"/>
      <c r="D48" s="38"/>
      <c r="E48" s="38"/>
      <c r="F48" s="38"/>
      <c r="G48" s="34"/>
      <c r="H48" s="34"/>
      <c r="I48" s="35"/>
    </row>
    <row r="49" spans="1:9" ht="21" x14ac:dyDescent="0.35">
      <c r="A49" s="139" t="s">
        <v>36</v>
      </c>
      <c r="B49" s="140"/>
      <c r="C49" s="140"/>
      <c r="D49" s="140"/>
      <c r="E49" s="140"/>
      <c r="F49" s="140"/>
      <c r="G49" s="140"/>
      <c r="H49" s="140"/>
      <c r="I49" s="141"/>
    </row>
    <row r="50" spans="1:9" hidden="1" x14ac:dyDescent="0.35">
      <c r="A50" s="142"/>
      <c r="B50" s="143"/>
      <c r="C50" s="143"/>
      <c r="D50" s="143"/>
      <c r="E50" s="143"/>
      <c r="F50" s="143"/>
      <c r="G50" s="143"/>
      <c r="H50" s="143"/>
      <c r="I50" s="144"/>
    </row>
    <row r="51" spans="1:9" hidden="1" x14ac:dyDescent="0.35">
      <c r="A51" s="145"/>
      <c r="B51" s="146"/>
      <c r="C51" s="146"/>
      <c r="D51" s="146"/>
      <c r="E51" s="146"/>
      <c r="F51" s="146"/>
      <c r="G51" s="146"/>
      <c r="H51" s="146"/>
      <c r="I51" s="147"/>
    </row>
    <row r="52" spans="1:9" x14ac:dyDescent="0.35">
      <c r="A52" s="148"/>
      <c r="B52" s="149"/>
      <c r="C52" s="149"/>
      <c r="D52" s="149"/>
      <c r="E52" s="149"/>
      <c r="F52" s="149"/>
      <c r="G52" s="149"/>
      <c r="H52" s="149"/>
      <c r="I52" s="150"/>
    </row>
    <row r="53" spans="1:9" ht="34.5" x14ac:dyDescent="0.35">
      <c r="A53" s="61" t="s">
        <v>37</v>
      </c>
      <c r="B53" s="62"/>
      <c r="C53" s="62"/>
      <c r="D53" s="62"/>
      <c r="E53" s="62"/>
      <c r="F53" s="62"/>
      <c r="G53" s="62"/>
      <c r="H53" s="62"/>
      <c r="I53" s="63"/>
    </row>
    <row r="54" spans="1:9" x14ac:dyDescent="0.35">
      <c r="A54" s="64" t="s">
        <v>38</v>
      </c>
      <c r="B54" s="131" t="s">
        <v>39</v>
      </c>
      <c r="C54" s="131"/>
      <c r="D54" s="131"/>
      <c r="E54" s="131"/>
      <c r="F54" s="131"/>
      <c r="G54" s="131"/>
      <c r="H54" s="131"/>
      <c r="I54" s="132"/>
    </row>
    <row r="55" spans="1:9" ht="39" customHeight="1" x14ac:dyDescent="0.35">
      <c r="A55" s="65"/>
      <c r="B55" s="131" t="s">
        <v>40</v>
      </c>
      <c r="C55" s="131"/>
      <c r="D55" s="131"/>
      <c r="E55" s="131"/>
      <c r="F55" s="131"/>
      <c r="G55" s="131"/>
      <c r="H55" s="131"/>
      <c r="I55" s="132"/>
    </row>
    <row r="56" spans="1:9" ht="38.25" customHeight="1" x14ac:dyDescent="0.35">
      <c r="A56" s="66"/>
      <c r="B56" s="131" t="s">
        <v>41</v>
      </c>
      <c r="C56" s="131"/>
      <c r="D56" s="131"/>
      <c r="E56" s="131"/>
      <c r="F56" s="131"/>
      <c r="G56" s="131"/>
      <c r="H56" s="131"/>
      <c r="I56" s="132"/>
    </row>
    <row r="57" spans="1:9" ht="37.5" customHeight="1" x14ac:dyDescent="0.35">
      <c r="A57" s="67"/>
      <c r="B57" s="131" t="s">
        <v>42</v>
      </c>
      <c r="C57" s="131"/>
      <c r="D57" s="131"/>
      <c r="E57" s="131"/>
      <c r="F57" s="131"/>
      <c r="G57" s="131"/>
      <c r="H57" s="131"/>
      <c r="I57" s="132"/>
    </row>
    <row r="58" spans="1:9" ht="39.75" customHeight="1" x14ac:dyDescent="0.35">
      <c r="A58" s="68" t="s">
        <v>43</v>
      </c>
      <c r="B58" s="133" t="s">
        <v>44</v>
      </c>
      <c r="C58" s="133"/>
      <c r="D58" s="133"/>
      <c r="E58" s="133"/>
      <c r="F58" s="133"/>
      <c r="G58" s="133"/>
      <c r="H58" s="133"/>
      <c r="I58" s="134"/>
    </row>
    <row r="59" spans="1:9" x14ac:dyDescent="0.35">
      <c r="A59" s="69"/>
      <c r="B59" s="69"/>
      <c r="C59" s="69"/>
      <c r="D59" s="69"/>
      <c r="E59" s="69"/>
      <c r="F59" s="69"/>
      <c r="G59" s="69"/>
      <c r="H59" s="69"/>
      <c r="I59" s="69"/>
    </row>
    <row r="60" spans="1:9" x14ac:dyDescent="0.35">
      <c r="A60" s="69"/>
      <c r="B60" s="69"/>
      <c r="C60" s="69"/>
      <c r="D60" s="69"/>
      <c r="E60" s="69"/>
      <c r="F60" s="69"/>
      <c r="G60" s="69"/>
      <c r="H60" s="69"/>
      <c r="I60" s="69"/>
    </row>
  </sheetData>
  <mergeCells count="21">
    <mergeCell ref="A1:I1"/>
    <mergeCell ref="A2:I2"/>
    <mergeCell ref="A3:I3"/>
    <mergeCell ref="A4:I4"/>
    <mergeCell ref="B6:C6"/>
    <mergeCell ref="E6:G6"/>
    <mergeCell ref="A7:C7"/>
    <mergeCell ref="E7:F7"/>
    <mergeCell ref="A8:C9"/>
    <mergeCell ref="E8:F9"/>
    <mergeCell ref="G8:G9"/>
    <mergeCell ref="B56:I56"/>
    <mergeCell ref="B57:I57"/>
    <mergeCell ref="B58:I58"/>
    <mergeCell ref="I8:I9"/>
    <mergeCell ref="A15:B15"/>
    <mergeCell ref="A49:I49"/>
    <mergeCell ref="A50:I52"/>
    <mergeCell ref="B54:I54"/>
    <mergeCell ref="B55:I55"/>
    <mergeCell ref="H8:H9"/>
  </mergeCells>
  <conditionalFormatting sqref="A15:B18">
    <cfRule type="expression" dxfId="9" priority="9" stopIfTrue="1">
      <formula>C15="menor que la meta"</formula>
    </cfRule>
    <cfRule type="expression" dxfId="8" priority="10" stopIfTrue="1">
      <formula>C15="mayor que la meta"</formula>
    </cfRule>
  </conditionalFormatting>
  <conditionalFormatting sqref="D21:D38">
    <cfRule type="expression" dxfId="7" priority="6" stopIfTrue="1">
      <formula>$E21=$K$2</formula>
    </cfRule>
    <cfRule type="expression" dxfId="6" priority="7" stopIfTrue="1">
      <formula>$E21=$K$3</formula>
    </cfRule>
    <cfRule type="expression" dxfId="5" priority="8" stopIfTrue="1">
      <formula>$E21=$K$4</formula>
    </cfRule>
  </conditionalFormatting>
  <conditionalFormatting sqref="C15:C18">
    <cfRule type="cellIs" dxfId="4" priority="4" stopIfTrue="1" operator="equal">
      <formula>"menor que la meta"</formula>
    </cfRule>
    <cfRule type="cellIs" dxfId="3" priority="5" stopIfTrue="1" operator="equal">
      <formula>"mayor que la meta"</formula>
    </cfRule>
  </conditionalFormatting>
  <conditionalFormatting sqref="B21:C38">
    <cfRule type="expression" dxfId="2" priority="1" stopIfTrue="1">
      <formula>OR($E21=$K$2,$E21=$K$1)</formula>
    </cfRule>
    <cfRule type="expression" dxfId="1" priority="2" stopIfTrue="1">
      <formula>$E21=$K$3</formula>
    </cfRule>
    <cfRule type="expression" dxfId="0" priority="3" stopIfTrue="1">
      <formula>$E21=$K$4</formula>
    </cfRule>
  </conditionalFormatting>
  <dataValidations disablePrompts="1" count="3">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C15:C18">
      <formula1>"mayor que la meta, menor que la meta"</formula1>
    </dataValidation>
    <dataValidation showInputMessage="1" showErrorMessage="1" sqref="D15:D18"/>
    <dataValidation errorStyle="information" showInputMessage="1" errorTitle="Opciones permitidas" error="Mensual_x000a_Bimensual_x000a_Trimestral_x000a_Semestral_x000a_Anual" promptTitle="Opciones sugeridas" prompt="Mensual, Bimensual, Trimestral, Semestral o Anual" sqref="I8:I9"/>
  </dataValidations>
  <printOptions horizontalCentered="1" verticalCentered="1"/>
  <pageMargins left="0.78740157480314965" right="0.59055118110236227" top="0.98425196850393704" bottom="0.98425196850393704" header="0.51181102362204722" footer="0.51181102362204722"/>
  <pageSetup scale="70" orientation="landscape" r:id="rId1"/>
  <headerFooter scaleWithDoc="0">
    <oddHeader>&amp;L&amp;G</oddHeader>
    <oddFooter>&amp;L&amp;"Futura Std Book,Normal"&amp;8Código: I-DCAR-03&amp;C&amp;"Futura Std Book,Normal"&amp;8Versión 00
COPIA CONTROLADA&amp;R&amp;"Futura Std Book,Normal"&amp;8Página &amp;P de &amp;N</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showGridLines="0" topLeftCell="D51" workbookViewId="0">
      <selection activeCell="G6" sqref="G6:G53"/>
    </sheetView>
  </sheetViews>
  <sheetFormatPr baseColWidth="10" defaultRowHeight="15" x14ac:dyDescent="0.2"/>
  <cols>
    <col min="1" max="1" width="6.140625" style="80" customWidth="1"/>
    <col min="2" max="2" width="17.28515625" style="78" bestFit="1" customWidth="1"/>
    <col min="3" max="3" width="19.5703125" style="78" bestFit="1" customWidth="1"/>
    <col min="4" max="4" width="19.28515625" style="79" customWidth="1"/>
    <col min="5" max="5" width="10.140625" style="78" bestFit="1" customWidth="1"/>
    <col min="6" max="6" width="20.7109375" style="79" bestFit="1" customWidth="1"/>
    <col min="7" max="7" width="14.42578125" style="80" customWidth="1"/>
    <col min="8" max="8" width="10.85546875" style="80" bestFit="1" customWidth="1"/>
    <col min="9" max="9" width="15.7109375" style="80" customWidth="1"/>
    <col min="10" max="10" width="15.85546875" style="80" customWidth="1"/>
    <col min="11" max="11" width="19.5703125" style="80" customWidth="1"/>
    <col min="12" max="12" width="15.5703125" style="80" customWidth="1"/>
    <col min="13" max="16384" width="11.42578125" style="80"/>
  </cols>
  <sheetData>
    <row r="1" spans="1:12" ht="45" customHeight="1" x14ac:dyDescent="0.2"/>
    <row r="2" spans="1:12" x14ac:dyDescent="0.2">
      <c r="B2" s="81"/>
      <c r="C2" s="167" t="s">
        <v>89</v>
      </c>
      <c r="D2" s="167"/>
      <c r="E2" s="167"/>
      <c r="F2" s="167"/>
      <c r="G2" s="167"/>
      <c r="H2" s="167"/>
      <c r="I2" s="167"/>
      <c r="J2" s="167"/>
      <c r="K2" s="82" t="s">
        <v>81</v>
      </c>
      <c r="L2" s="83" t="s">
        <v>82</v>
      </c>
    </row>
    <row r="3" spans="1:12" x14ac:dyDescent="0.2">
      <c r="B3" s="84"/>
      <c r="C3" s="168"/>
      <c r="D3" s="168"/>
      <c r="E3" s="168"/>
      <c r="F3" s="168"/>
      <c r="G3" s="168"/>
      <c r="H3" s="168"/>
      <c r="I3" s="168"/>
      <c r="J3" s="168"/>
      <c r="K3" s="85" t="s">
        <v>83</v>
      </c>
      <c r="L3" s="86" t="s">
        <v>84</v>
      </c>
    </row>
    <row r="4" spans="1:12" x14ac:dyDescent="0.2">
      <c r="B4" s="84"/>
      <c r="C4" s="168"/>
      <c r="D4" s="168"/>
      <c r="E4" s="168"/>
      <c r="F4" s="168"/>
      <c r="G4" s="168"/>
      <c r="H4" s="168"/>
      <c r="I4" s="168"/>
      <c r="J4" s="168"/>
      <c r="K4" s="87" t="s">
        <v>85</v>
      </c>
      <c r="L4" s="88">
        <v>43076</v>
      </c>
    </row>
    <row r="5" spans="1:12" ht="40.5" x14ac:dyDescent="0.2">
      <c r="A5" s="89" t="s">
        <v>253</v>
      </c>
      <c r="B5" s="89" t="s">
        <v>68</v>
      </c>
      <c r="C5" s="89" t="s">
        <v>69</v>
      </c>
      <c r="D5" s="89" t="s">
        <v>86</v>
      </c>
      <c r="E5" s="89" t="s">
        <v>71</v>
      </c>
      <c r="F5" s="89" t="s">
        <v>87</v>
      </c>
      <c r="G5" s="89" t="s">
        <v>70</v>
      </c>
      <c r="H5" s="89" t="s">
        <v>72</v>
      </c>
      <c r="I5" s="90" t="s">
        <v>88</v>
      </c>
      <c r="J5" s="90" t="s">
        <v>73</v>
      </c>
      <c r="K5" s="90" t="s">
        <v>74</v>
      </c>
      <c r="L5" s="89" t="s">
        <v>75</v>
      </c>
    </row>
    <row r="6" spans="1:12" ht="229.5" x14ac:dyDescent="0.2">
      <c r="A6" s="112">
        <v>1</v>
      </c>
      <c r="B6" s="91" t="s">
        <v>96</v>
      </c>
      <c r="C6" s="91" t="s">
        <v>97</v>
      </c>
      <c r="D6" s="91" t="s">
        <v>91</v>
      </c>
      <c r="E6" s="92" t="s">
        <v>98</v>
      </c>
      <c r="F6" s="93">
        <v>43192</v>
      </c>
      <c r="G6" s="93" t="s">
        <v>99</v>
      </c>
      <c r="H6" s="93" t="s">
        <v>100</v>
      </c>
      <c r="I6" s="93">
        <v>43209</v>
      </c>
      <c r="J6" s="94">
        <v>1084851600</v>
      </c>
      <c r="K6" s="94">
        <v>1084851600</v>
      </c>
      <c r="L6" s="93" t="s">
        <v>93</v>
      </c>
    </row>
    <row r="7" spans="1:12" ht="243" x14ac:dyDescent="0.2">
      <c r="A7" s="112">
        <f>1+A6</f>
        <v>2</v>
      </c>
      <c r="B7" s="91" t="s">
        <v>96</v>
      </c>
      <c r="C7" s="91" t="s">
        <v>102</v>
      </c>
      <c r="D7" s="91" t="s">
        <v>95</v>
      </c>
      <c r="E7" s="92" t="s">
        <v>92</v>
      </c>
      <c r="F7" s="93">
        <v>43192</v>
      </c>
      <c r="G7" s="95" t="s">
        <v>103</v>
      </c>
      <c r="H7" s="95" t="s">
        <v>104</v>
      </c>
      <c r="I7" s="96">
        <v>43272</v>
      </c>
      <c r="J7" s="94">
        <v>650328129</v>
      </c>
      <c r="K7" s="94">
        <v>650328129</v>
      </c>
      <c r="L7" s="93" t="s">
        <v>93</v>
      </c>
    </row>
    <row r="8" spans="1:12" ht="202.5" x14ac:dyDescent="0.2">
      <c r="A8" s="112">
        <f t="shared" ref="A8:A53" si="0">1+A7</f>
        <v>3</v>
      </c>
      <c r="B8" s="91" t="s">
        <v>96</v>
      </c>
      <c r="C8" s="91" t="s">
        <v>102</v>
      </c>
      <c r="D8" s="91" t="s">
        <v>95</v>
      </c>
      <c r="E8" s="92" t="s">
        <v>92</v>
      </c>
      <c r="F8" s="93">
        <v>43217</v>
      </c>
      <c r="G8" s="95" t="s">
        <v>105</v>
      </c>
      <c r="H8" s="95" t="s">
        <v>106</v>
      </c>
      <c r="I8" s="96">
        <v>43272</v>
      </c>
      <c r="J8" s="94">
        <v>258380495</v>
      </c>
      <c r="K8" s="94">
        <v>258380495</v>
      </c>
      <c r="L8" s="93" t="s">
        <v>93</v>
      </c>
    </row>
    <row r="9" spans="1:12" ht="162" x14ac:dyDescent="0.2">
      <c r="A9" s="112">
        <f t="shared" si="0"/>
        <v>4</v>
      </c>
      <c r="B9" s="91" t="s">
        <v>96</v>
      </c>
      <c r="C9" s="91" t="s">
        <v>90</v>
      </c>
      <c r="D9" s="91" t="s">
        <v>95</v>
      </c>
      <c r="E9" s="92" t="s">
        <v>107</v>
      </c>
      <c r="F9" s="93">
        <v>43158</v>
      </c>
      <c r="G9" s="93" t="s">
        <v>108</v>
      </c>
      <c r="H9" s="93" t="s">
        <v>109</v>
      </c>
      <c r="I9" s="93">
        <v>43197</v>
      </c>
      <c r="J9" s="94">
        <v>144573752</v>
      </c>
      <c r="K9" s="94">
        <v>111692748</v>
      </c>
      <c r="L9" s="93" t="s">
        <v>93</v>
      </c>
    </row>
    <row r="10" spans="1:12" ht="135" x14ac:dyDescent="0.2">
      <c r="A10" s="112">
        <f t="shared" si="0"/>
        <v>5</v>
      </c>
      <c r="B10" s="91" t="s">
        <v>96</v>
      </c>
      <c r="C10" s="91" t="s">
        <v>90</v>
      </c>
      <c r="D10" s="91" t="s">
        <v>94</v>
      </c>
      <c r="E10" s="92" t="s">
        <v>110</v>
      </c>
      <c r="F10" s="93">
        <v>43109</v>
      </c>
      <c r="G10" s="93" t="s">
        <v>111</v>
      </c>
      <c r="H10" s="93" t="s">
        <v>112</v>
      </c>
      <c r="I10" s="93">
        <v>43272</v>
      </c>
      <c r="J10" s="94">
        <v>174471152</v>
      </c>
      <c r="K10" s="94">
        <v>139999152</v>
      </c>
      <c r="L10" s="93" t="s">
        <v>93</v>
      </c>
    </row>
    <row r="11" spans="1:12" ht="121.5" x14ac:dyDescent="0.2">
      <c r="A11" s="112">
        <f t="shared" si="0"/>
        <v>6</v>
      </c>
      <c r="B11" s="91" t="s">
        <v>96</v>
      </c>
      <c r="C11" s="91" t="s">
        <v>101</v>
      </c>
      <c r="D11" s="91" t="s">
        <v>91</v>
      </c>
      <c r="E11" s="92" t="s">
        <v>113</v>
      </c>
      <c r="F11" s="93">
        <v>43228</v>
      </c>
      <c r="G11" s="93" t="s">
        <v>114</v>
      </c>
      <c r="H11" s="93" t="s">
        <v>115</v>
      </c>
      <c r="I11" s="93">
        <v>43272</v>
      </c>
      <c r="J11" s="94">
        <v>225927224</v>
      </c>
      <c r="K11" s="94">
        <v>112963595</v>
      </c>
      <c r="L11" s="93" t="s">
        <v>93</v>
      </c>
    </row>
    <row r="12" spans="1:12" ht="202.5" x14ac:dyDescent="0.2">
      <c r="A12" s="112">
        <f t="shared" si="0"/>
        <v>7</v>
      </c>
      <c r="B12" s="91" t="s">
        <v>96</v>
      </c>
      <c r="C12" s="91" t="s">
        <v>102</v>
      </c>
      <c r="D12" s="91" t="s">
        <v>95</v>
      </c>
      <c r="E12" s="92" t="s">
        <v>116</v>
      </c>
      <c r="F12" s="93">
        <v>43151</v>
      </c>
      <c r="G12" s="93" t="s">
        <v>117</v>
      </c>
      <c r="H12" s="93" t="s">
        <v>118</v>
      </c>
      <c r="I12" s="93">
        <v>43197</v>
      </c>
      <c r="J12" s="94">
        <v>284121475</v>
      </c>
      <c r="K12" s="94">
        <v>226158475</v>
      </c>
      <c r="L12" s="93" t="s">
        <v>93</v>
      </c>
    </row>
    <row r="13" spans="1:12" ht="256.5" x14ac:dyDescent="0.2">
      <c r="A13" s="112">
        <f t="shared" si="0"/>
        <v>8</v>
      </c>
      <c r="B13" s="95" t="s">
        <v>119</v>
      </c>
      <c r="C13" s="95" t="s">
        <v>120</v>
      </c>
      <c r="D13" s="91" t="s">
        <v>91</v>
      </c>
      <c r="E13" s="98" t="s">
        <v>121</v>
      </c>
      <c r="F13" s="99">
        <v>43192</v>
      </c>
      <c r="G13" s="98" t="s">
        <v>122</v>
      </c>
      <c r="H13" s="100" t="s">
        <v>123</v>
      </c>
      <c r="I13" s="93">
        <v>43209</v>
      </c>
      <c r="J13" s="101">
        <v>646714000</v>
      </c>
      <c r="K13" s="101">
        <v>646714000</v>
      </c>
      <c r="L13" s="93" t="s">
        <v>93</v>
      </c>
    </row>
    <row r="14" spans="1:12" ht="270" x14ac:dyDescent="0.2">
      <c r="A14" s="112">
        <f t="shared" si="0"/>
        <v>9</v>
      </c>
      <c r="B14" s="95" t="s">
        <v>119</v>
      </c>
      <c r="C14" s="95" t="s">
        <v>120</v>
      </c>
      <c r="D14" s="91" t="s">
        <v>91</v>
      </c>
      <c r="E14" s="98" t="s">
        <v>124</v>
      </c>
      <c r="F14" s="99">
        <v>43193</v>
      </c>
      <c r="G14" s="98" t="s">
        <v>125</v>
      </c>
      <c r="H14" s="100" t="s">
        <v>126</v>
      </c>
      <c r="I14" s="93">
        <v>43209</v>
      </c>
      <c r="J14" s="101">
        <v>744506500</v>
      </c>
      <c r="K14" s="101">
        <v>744506500</v>
      </c>
      <c r="L14" s="93" t="s">
        <v>93</v>
      </c>
    </row>
    <row r="15" spans="1:12" ht="256.5" x14ac:dyDescent="0.2">
      <c r="A15" s="112">
        <f t="shared" si="0"/>
        <v>10</v>
      </c>
      <c r="B15" s="95" t="s">
        <v>119</v>
      </c>
      <c r="C15" s="95" t="s">
        <v>120</v>
      </c>
      <c r="D15" s="91" t="s">
        <v>91</v>
      </c>
      <c r="E15" s="98" t="s">
        <v>127</v>
      </c>
      <c r="F15" s="99">
        <v>43193</v>
      </c>
      <c r="G15" s="98" t="s">
        <v>128</v>
      </c>
      <c r="H15" s="100" t="s">
        <v>129</v>
      </c>
      <c r="I15" s="93">
        <v>43209</v>
      </c>
      <c r="J15" s="101">
        <v>693264000</v>
      </c>
      <c r="K15" s="101">
        <v>693264000</v>
      </c>
      <c r="L15" s="93" t="s">
        <v>93</v>
      </c>
    </row>
    <row r="16" spans="1:12" ht="243" x14ac:dyDescent="0.2">
      <c r="A16" s="112">
        <f t="shared" si="0"/>
        <v>11</v>
      </c>
      <c r="B16" s="95" t="s">
        <v>119</v>
      </c>
      <c r="C16" s="95" t="s">
        <v>120</v>
      </c>
      <c r="D16" s="91" t="s">
        <v>91</v>
      </c>
      <c r="E16" s="98" t="s">
        <v>130</v>
      </c>
      <c r="F16" s="99">
        <v>43193</v>
      </c>
      <c r="G16" s="98" t="s">
        <v>131</v>
      </c>
      <c r="H16" s="100" t="s">
        <v>132</v>
      </c>
      <c r="I16" s="93">
        <v>43209</v>
      </c>
      <c r="J16" s="101">
        <v>687453000</v>
      </c>
      <c r="K16" s="101">
        <v>687453000</v>
      </c>
      <c r="L16" s="93" t="s">
        <v>93</v>
      </c>
    </row>
    <row r="17" spans="1:13" ht="270" x14ac:dyDescent="0.2">
      <c r="A17" s="112">
        <f t="shared" si="0"/>
        <v>12</v>
      </c>
      <c r="B17" s="95" t="s">
        <v>119</v>
      </c>
      <c r="C17" s="95" t="s">
        <v>120</v>
      </c>
      <c r="D17" s="91" t="s">
        <v>91</v>
      </c>
      <c r="E17" s="98" t="s">
        <v>133</v>
      </c>
      <c r="F17" s="99">
        <v>43193</v>
      </c>
      <c r="G17" s="98" t="s">
        <v>134</v>
      </c>
      <c r="H17" s="100" t="s">
        <v>135</v>
      </c>
      <c r="I17" s="93">
        <v>43209</v>
      </c>
      <c r="J17" s="101">
        <v>693848540</v>
      </c>
      <c r="K17" s="101">
        <v>693848540</v>
      </c>
      <c r="L17" s="93" t="s">
        <v>93</v>
      </c>
    </row>
    <row r="18" spans="1:13" ht="148.5" x14ac:dyDescent="0.2">
      <c r="A18" s="112">
        <f t="shared" si="0"/>
        <v>13</v>
      </c>
      <c r="B18" s="95" t="s">
        <v>119</v>
      </c>
      <c r="C18" s="95" t="s">
        <v>102</v>
      </c>
      <c r="D18" s="91" t="s">
        <v>95</v>
      </c>
      <c r="E18" s="98" t="s">
        <v>116</v>
      </c>
      <c r="F18" s="99">
        <v>43102</v>
      </c>
      <c r="G18" s="98" t="s">
        <v>136</v>
      </c>
      <c r="H18" s="100" t="s">
        <v>137</v>
      </c>
      <c r="I18" s="93">
        <v>43172</v>
      </c>
      <c r="J18" s="101">
        <v>102863280</v>
      </c>
      <c r="K18" s="101">
        <v>81163280</v>
      </c>
      <c r="L18" s="93" t="s">
        <v>93</v>
      </c>
    </row>
    <row r="19" spans="1:13" ht="409.5" x14ac:dyDescent="0.2">
      <c r="A19" s="112">
        <f t="shared" si="0"/>
        <v>14</v>
      </c>
      <c r="B19" s="97" t="s">
        <v>138</v>
      </c>
      <c r="C19" s="97" t="s">
        <v>101</v>
      </c>
      <c r="D19" s="91" t="s">
        <v>95</v>
      </c>
      <c r="E19" s="103" t="s">
        <v>92</v>
      </c>
      <c r="F19" s="104">
        <v>43210</v>
      </c>
      <c r="G19" s="97" t="s">
        <v>139</v>
      </c>
      <c r="H19" s="97" t="s">
        <v>140</v>
      </c>
      <c r="I19" s="93">
        <v>43272</v>
      </c>
      <c r="J19" s="102">
        <v>150200807</v>
      </c>
      <c r="K19" s="102">
        <v>150200807</v>
      </c>
      <c r="L19" s="93" t="s">
        <v>141</v>
      </c>
    </row>
    <row r="20" spans="1:13" ht="256.5" x14ac:dyDescent="0.2">
      <c r="A20" s="112">
        <f t="shared" si="0"/>
        <v>15</v>
      </c>
      <c r="B20" s="97" t="s">
        <v>138</v>
      </c>
      <c r="C20" s="97" t="s">
        <v>101</v>
      </c>
      <c r="D20" s="91" t="s">
        <v>91</v>
      </c>
      <c r="E20" s="103" t="s">
        <v>142</v>
      </c>
      <c r="F20" s="104">
        <v>43251</v>
      </c>
      <c r="G20" s="97" t="s">
        <v>143</v>
      </c>
      <c r="H20" s="98" t="s">
        <v>144</v>
      </c>
      <c r="I20" s="93">
        <v>43272</v>
      </c>
      <c r="J20" s="102">
        <v>176987600</v>
      </c>
      <c r="K20" s="102">
        <v>88351600</v>
      </c>
      <c r="L20" s="95" t="s">
        <v>145</v>
      </c>
    </row>
    <row r="21" spans="1:13" s="110" customFormat="1" ht="191.25" x14ac:dyDescent="0.25">
      <c r="A21" s="112">
        <f t="shared" si="0"/>
        <v>16</v>
      </c>
      <c r="B21" s="105" t="s">
        <v>96</v>
      </c>
      <c r="C21" s="105" t="s">
        <v>101</v>
      </c>
      <c r="D21" s="105" t="s">
        <v>95</v>
      </c>
      <c r="E21" s="106" t="s">
        <v>147</v>
      </c>
      <c r="F21" s="107">
        <v>43285</v>
      </c>
      <c r="G21" s="108" t="s">
        <v>148</v>
      </c>
      <c r="H21" s="108" t="s">
        <v>149</v>
      </c>
      <c r="I21" s="107">
        <v>43361</v>
      </c>
      <c r="J21" s="109">
        <v>66545000</v>
      </c>
      <c r="K21" s="109">
        <v>53033333</v>
      </c>
      <c r="L21" s="108" t="s">
        <v>150</v>
      </c>
    </row>
    <row r="22" spans="1:13" s="110" customFormat="1" ht="89.25" x14ac:dyDescent="0.25">
      <c r="A22" s="112">
        <f t="shared" si="0"/>
        <v>17</v>
      </c>
      <c r="B22" s="105" t="s">
        <v>151</v>
      </c>
      <c r="C22" s="105" t="s">
        <v>101</v>
      </c>
      <c r="D22" s="105" t="s">
        <v>95</v>
      </c>
      <c r="E22" s="106" t="s">
        <v>152</v>
      </c>
      <c r="F22" s="107">
        <v>43285</v>
      </c>
      <c r="G22" s="108" t="s">
        <v>153</v>
      </c>
      <c r="H22" s="108" t="s">
        <v>154</v>
      </c>
      <c r="I22" s="107">
        <v>43361</v>
      </c>
      <c r="J22" s="109">
        <v>142500000</v>
      </c>
      <c r="K22" s="109">
        <v>111000000</v>
      </c>
      <c r="L22" s="108" t="s">
        <v>155</v>
      </c>
    </row>
    <row r="23" spans="1:13" s="110" customFormat="1" ht="89.25" x14ac:dyDescent="0.25">
      <c r="A23" s="112">
        <f t="shared" si="0"/>
        <v>18</v>
      </c>
      <c r="B23" s="105" t="s">
        <v>96</v>
      </c>
      <c r="C23" s="105" t="s">
        <v>90</v>
      </c>
      <c r="D23" s="105" t="s">
        <v>91</v>
      </c>
      <c r="E23" s="106" t="s">
        <v>156</v>
      </c>
      <c r="F23" s="107">
        <v>43285</v>
      </c>
      <c r="G23" s="108" t="s">
        <v>157</v>
      </c>
      <c r="H23" s="108" t="s">
        <v>158</v>
      </c>
      <c r="I23" s="107">
        <v>43341</v>
      </c>
      <c r="J23" s="109">
        <v>240000000</v>
      </c>
      <c r="K23" s="109">
        <v>120000000</v>
      </c>
      <c r="L23" s="108" t="s">
        <v>159</v>
      </c>
    </row>
    <row r="24" spans="1:13" s="110" customFormat="1" ht="165.75" x14ac:dyDescent="0.25">
      <c r="A24" s="112">
        <f t="shared" si="0"/>
        <v>19</v>
      </c>
      <c r="B24" s="105" t="s">
        <v>96</v>
      </c>
      <c r="C24" s="105" t="s">
        <v>97</v>
      </c>
      <c r="D24" s="105" t="s">
        <v>160</v>
      </c>
      <c r="E24" s="106" t="s">
        <v>161</v>
      </c>
      <c r="F24" s="107">
        <v>43286</v>
      </c>
      <c r="G24" s="108" t="s">
        <v>162</v>
      </c>
      <c r="H24" s="108" t="s">
        <v>163</v>
      </c>
      <c r="I24" s="107">
        <v>43361</v>
      </c>
      <c r="J24" s="109">
        <v>172082736</v>
      </c>
      <c r="K24" s="109">
        <v>132906000</v>
      </c>
      <c r="L24" s="108" t="s">
        <v>164</v>
      </c>
    </row>
    <row r="25" spans="1:13" s="110" customFormat="1" ht="102" x14ac:dyDescent="0.25">
      <c r="A25" s="112">
        <f t="shared" si="0"/>
        <v>20</v>
      </c>
      <c r="B25" s="105" t="s">
        <v>96</v>
      </c>
      <c r="C25" s="105" t="s">
        <v>97</v>
      </c>
      <c r="D25" s="105" t="s">
        <v>95</v>
      </c>
      <c r="E25" s="106" t="s">
        <v>161</v>
      </c>
      <c r="F25" s="107">
        <v>43286</v>
      </c>
      <c r="G25" s="108" t="s">
        <v>165</v>
      </c>
      <c r="H25" s="108" t="s">
        <v>166</v>
      </c>
      <c r="I25" s="107">
        <v>43361</v>
      </c>
      <c r="J25" s="109">
        <v>204018383</v>
      </c>
      <c r="K25" s="109">
        <v>162046912</v>
      </c>
      <c r="L25" s="108" t="s">
        <v>167</v>
      </c>
    </row>
    <row r="26" spans="1:13" s="110" customFormat="1" ht="114.75" x14ac:dyDescent="0.25">
      <c r="A26" s="112">
        <f t="shared" si="0"/>
        <v>21</v>
      </c>
      <c r="B26" s="105" t="s">
        <v>96</v>
      </c>
      <c r="C26" s="105" t="s">
        <v>97</v>
      </c>
      <c r="D26" s="105" t="s">
        <v>95</v>
      </c>
      <c r="E26" s="106" t="s">
        <v>168</v>
      </c>
      <c r="F26" s="107">
        <v>43292</v>
      </c>
      <c r="G26" s="108" t="s">
        <v>169</v>
      </c>
      <c r="H26" s="108" t="s">
        <v>170</v>
      </c>
      <c r="I26" s="107">
        <v>43361</v>
      </c>
      <c r="J26" s="109">
        <v>77730165</v>
      </c>
      <c r="K26" s="109">
        <v>61674827</v>
      </c>
      <c r="L26" s="108" t="s">
        <v>159</v>
      </c>
    </row>
    <row r="27" spans="1:13" s="110" customFormat="1" ht="140.25" x14ac:dyDescent="0.25">
      <c r="A27" s="112">
        <f t="shared" si="0"/>
        <v>22</v>
      </c>
      <c r="B27" s="105" t="s">
        <v>119</v>
      </c>
      <c r="C27" s="105" t="s">
        <v>101</v>
      </c>
      <c r="D27" s="105" t="s">
        <v>91</v>
      </c>
      <c r="E27" s="106" t="s">
        <v>171</v>
      </c>
      <c r="F27" s="107">
        <v>43313</v>
      </c>
      <c r="G27" s="108" t="s">
        <v>172</v>
      </c>
      <c r="H27" s="108" t="s">
        <v>173</v>
      </c>
      <c r="I27" s="107">
        <v>43447</v>
      </c>
      <c r="J27" s="109">
        <v>400000000</v>
      </c>
      <c r="K27" s="109">
        <v>200000000</v>
      </c>
      <c r="L27" s="108" t="s">
        <v>174</v>
      </c>
    </row>
    <row r="28" spans="1:13" s="110" customFormat="1" ht="102" x14ac:dyDescent="0.25">
      <c r="A28" s="112">
        <f t="shared" si="0"/>
        <v>23</v>
      </c>
      <c r="B28" s="105" t="s">
        <v>119</v>
      </c>
      <c r="C28" s="105" t="s">
        <v>101</v>
      </c>
      <c r="D28" s="105" t="s">
        <v>160</v>
      </c>
      <c r="E28" s="106" t="s">
        <v>175</v>
      </c>
      <c r="F28" s="107">
        <v>43313</v>
      </c>
      <c r="G28" s="108" t="s">
        <v>176</v>
      </c>
      <c r="H28" s="108" t="s">
        <v>177</v>
      </c>
      <c r="I28" s="107">
        <v>43447</v>
      </c>
      <c r="J28" s="109">
        <v>87200341.629999995</v>
      </c>
      <c r="K28" s="109">
        <v>69368193.390000001</v>
      </c>
      <c r="L28" s="108" t="s">
        <v>174</v>
      </c>
    </row>
    <row r="29" spans="1:13" s="110" customFormat="1" ht="114.75" x14ac:dyDescent="0.25">
      <c r="A29" s="112">
        <f t="shared" si="0"/>
        <v>24</v>
      </c>
      <c r="B29" s="105" t="s">
        <v>96</v>
      </c>
      <c r="C29" s="105" t="s">
        <v>97</v>
      </c>
      <c r="D29" s="105" t="s">
        <v>91</v>
      </c>
      <c r="E29" s="106" t="s">
        <v>178</v>
      </c>
      <c r="F29" s="107">
        <v>43315</v>
      </c>
      <c r="G29" s="108" t="s">
        <v>179</v>
      </c>
      <c r="H29" s="108" t="s">
        <v>180</v>
      </c>
      <c r="I29" s="107">
        <v>43447</v>
      </c>
      <c r="J29" s="109">
        <v>112900000</v>
      </c>
      <c r="K29" s="109">
        <v>112900000</v>
      </c>
      <c r="L29" s="108" t="s">
        <v>174</v>
      </c>
    </row>
    <row r="30" spans="1:13" s="110" customFormat="1" ht="127.5" x14ac:dyDescent="0.25">
      <c r="A30" s="112">
        <f t="shared" si="0"/>
        <v>25</v>
      </c>
      <c r="B30" s="105" t="s">
        <v>96</v>
      </c>
      <c r="C30" s="105" t="s">
        <v>90</v>
      </c>
      <c r="D30" s="105" t="s">
        <v>94</v>
      </c>
      <c r="E30" s="106" t="s">
        <v>181</v>
      </c>
      <c r="F30" s="107">
        <v>43412</v>
      </c>
      <c r="G30" s="108" t="s">
        <v>182</v>
      </c>
      <c r="H30" s="108" t="s">
        <v>183</v>
      </c>
      <c r="I30" s="107">
        <v>43447</v>
      </c>
      <c r="J30" s="109">
        <v>26332043</v>
      </c>
      <c r="K30" s="109">
        <v>21065580</v>
      </c>
      <c r="L30" s="108" t="s">
        <v>174</v>
      </c>
      <c r="M30" s="111" t="s">
        <v>184</v>
      </c>
    </row>
    <row r="31" spans="1:13" s="110" customFormat="1" ht="102" x14ac:dyDescent="0.25">
      <c r="A31" s="112">
        <f t="shared" si="0"/>
        <v>26</v>
      </c>
      <c r="B31" s="105" t="s">
        <v>96</v>
      </c>
      <c r="C31" s="105" t="s">
        <v>90</v>
      </c>
      <c r="D31" s="105" t="s">
        <v>91</v>
      </c>
      <c r="E31" s="106" t="s">
        <v>185</v>
      </c>
      <c r="F31" s="107">
        <v>43300</v>
      </c>
      <c r="G31" s="108" t="s">
        <v>186</v>
      </c>
      <c r="H31" s="108" t="s">
        <v>187</v>
      </c>
      <c r="I31" s="107">
        <v>43361</v>
      </c>
      <c r="J31" s="109">
        <v>70000000</v>
      </c>
      <c r="K31" s="109">
        <v>56000000</v>
      </c>
      <c r="L31" s="108" t="s">
        <v>188</v>
      </c>
    </row>
    <row r="32" spans="1:13" s="110" customFormat="1" ht="102" x14ac:dyDescent="0.25">
      <c r="A32" s="112">
        <f t="shared" si="0"/>
        <v>27</v>
      </c>
      <c r="B32" s="105" t="s">
        <v>119</v>
      </c>
      <c r="C32" s="105" t="s">
        <v>189</v>
      </c>
      <c r="D32" s="105" t="s">
        <v>91</v>
      </c>
      <c r="E32" s="106" t="s">
        <v>190</v>
      </c>
      <c r="F32" s="107">
        <v>43297</v>
      </c>
      <c r="G32" s="108" t="s">
        <v>191</v>
      </c>
      <c r="H32" s="108" t="s">
        <v>192</v>
      </c>
      <c r="I32" s="107">
        <v>43430</v>
      </c>
      <c r="J32" s="109">
        <v>198025415</v>
      </c>
      <c r="K32" s="109">
        <v>198025415</v>
      </c>
      <c r="L32" s="108" t="s">
        <v>174</v>
      </c>
    </row>
    <row r="33" spans="1:13" s="110" customFormat="1" ht="127.5" x14ac:dyDescent="0.25">
      <c r="A33" s="112">
        <f t="shared" si="0"/>
        <v>28</v>
      </c>
      <c r="B33" s="105" t="s">
        <v>193</v>
      </c>
      <c r="C33" s="105" t="s">
        <v>97</v>
      </c>
      <c r="D33" s="105" t="s">
        <v>91</v>
      </c>
      <c r="E33" s="106" t="s">
        <v>194</v>
      </c>
      <c r="F33" s="107">
        <v>43300</v>
      </c>
      <c r="G33" s="108" t="s">
        <v>195</v>
      </c>
      <c r="H33" s="108" t="s">
        <v>196</v>
      </c>
      <c r="I33" s="107">
        <v>43430</v>
      </c>
      <c r="J33" s="109">
        <v>294000000</v>
      </c>
      <c r="K33" s="109">
        <v>147000000</v>
      </c>
      <c r="L33" s="108" t="s">
        <v>155</v>
      </c>
    </row>
    <row r="34" spans="1:13" s="110" customFormat="1" ht="114.75" x14ac:dyDescent="0.25">
      <c r="A34" s="112">
        <f t="shared" si="0"/>
        <v>29</v>
      </c>
      <c r="B34" s="105" t="s">
        <v>138</v>
      </c>
      <c r="C34" s="105" t="s">
        <v>101</v>
      </c>
      <c r="D34" s="105" t="s">
        <v>91</v>
      </c>
      <c r="E34" s="106" t="s">
        <v>197</v>
      </c>
      <c r="F34" s="107">
        <v>43305</v>
      </c>
      <c r="G34" s="108" t="s">
        <v>198</v>
      </c>
      <c r="H34" s="108" t="s">
        <v>199</v>
      </c>
      <c r="I34" s="107">
        <v>43361</v>
      </c>
      <c r="J34" s="109">
        <v>44143440</v>
      </c>
      <c r="K34" s="109">
        <v>35139440</v>
      </c>
      <c r="L34" s="108" t="s">
        <v>159</v>
      </c>
    </row>
    <row r="35" spans="1:13" s="110" customFormat="1" ht="140.25" x14ac:dyDescent="0.25">
      <c r="A35" s="112">
        <f t="shared" si="0"/>
        <v>30</v>
      </c>
      <c r="B35" s="105" t="s">
        <v>193</v>
      </c>
      <c r="C35" s="105" t="s">
        <v>120</v>
      </c>
      <c r="D35" s="105" t="s">
        <v>91</v>
      </c>
      <c r="E35" s="106" t="s">
        <v>200</v>
      </c>
      <c r="F35" s="107">
        <v>43307</v>
      </c>
      <c r="G35" s="108" t="s">
        <v>201</v>
      </c>
      <c r="H35" s="108" t="s">
        <v>202</v>
      </c>
      <c r="I35" s="107">
        <v>43430</v>
      </c>
      <c r="J35" s="109">
        <v>386246339</v>
      </c>
      <c r="K35" s="109">
        <v>386246339</v>
      </c>
      <c r="L35" s="108" t="s">
        <v>174</v>
      </c>
    </row>
    <row r="36" spans="1:13" s="110" customFormat="1" ht="165.75" x14ac:dyDescent="0.25">
      <c r="A36" s="112">
        <f t="shared" si="0"/>
        <v>31</v>
      </c>
      <c r="B36" s="105" t="s">
        <v>203</v>
      </c>
      <c r="C36" s="105" t="s">
        <v>101</v>
      </c>
      <c r="D36" s="105" t="s">
        <v>95</v>
      </c>
      <c r="E36" s="106" t="s">
        <v>204</v>
      </c>
      <c r="F36" s="107">
        <v>43308</v>
      </c>
      <c r="G36" s="108" t="s">
        <v>205</v>
      </c>
      <c r="H36" s="108" t="s">
        <v>206</v>
      </c>
      <c r="I36" s="107">
        <v>43430</v>
      </c>
      <c r="J36" s="109">
        <v>231417000</v>
      </c>
      <c r="K36" s="109">
        <v>115708500</v>
      </c>
      <c r="L36" s="108" t="s">
        <v>174</v>
      </c>
    </row>
    <row r="37" spans="1:13" s="110" customFormat="1" ht="76.5" x14ac:dyDescent="0.25">
      <c r="A37" s="112">
        <f t="shared" si="0"/>
        <v>32</v>
      </c>
      <c r="B37" s="105" t="s">
        <v>203</v>
      </c>
      <c r="C37" s="105" t="s">
        <v>101</v>
      </c>
      <c r="D37" s="105" t="s">
        <v>91</v>
      </c>
      <c r="E37" s="106" t="s">
        <v>207</v>
      </c>
      <c r="F37" s="107">
        <v>43311</v>
      </c>
      <c r="G37" s="108" t="s">
        <v>208</v>
      </c>
      <c r="H37" s="108" t="s">
        <v>209</v>
      </c>
      <c r="I37" s="107">
        <v>43430</v>
      </c>
      <c r="J37" s="109">
        <v>511344509</v>
      </c>
      <c r="K37" s="109">
        <v>406430426</v>
      </c>
      <c r="L37" s="108" t="s">
        <v>174</v>
      </c>
    </row>
    <row r="38" spans="1:13" s="110" customFormat="1" ht="114.75" x14ac:dyDescent="0.25">
      <c r="A38" s="112">
        <f t="shared" si="0"/>
        <v>33</v>
      </c>
      <c r="B38" s="105" t="s">
        <v>119</v>
      </c>
      <c r="C38" s="105" t="s">
        <v>101</v>
      </c>
      <c r="D38" s="105" t="s">
        <v>91</v>
      </c>
      <c r="E38" s="106" t="s">
        <v>210</v>
      </c>
      <c r="F38" s="107">
        <v>43313</v>
      </c>
      <c r="G38" s="108" t="s">
        <v>211</v>
      </c>
      <c r="H38" s="108" t="s">
        <v>212</v>
      </c>
      <c r="I38" s="107">
        <v>43430</v>
      </c>
      <c r="J38" s="109">
        <v>601130000</v>
      </c>
      <c r="K38" s="109">
        <v>300000000</v>
      </c>
      <c r="L38" s="108" t="s">
        <v>174</v>
      </c>
    </row>
    <row r="39" spans="1:13" s="110" customFormat="1" ht="63.75" x14ac:dyDescent="0.25">
      <c r="A39" s="112">
        <f t="shared" si="0"/>
        <v>34</v>
      </c>
      <c r="B39" s="105" t="s">
        <v>119</v>
      </c>
      <c r="C39" s="105" t="s">
        <v>120</v>
      </c>
      <c r="D39" s="105" t="s">
        <v>91</v>
      </c>
      <c r="E39" s="106" t="s">
        <v>121</v>
      </c>
      <c r="F39" s="107">
        <v>43320</v>
      </c>
      <c r="G39" s="108" t="s">
        <v>213</v>
      </c>
      <c r="H39" s="108" t="s">
        <v>214</v>
      </c>
      <c r="I39" s="107">
        <v>43430</v>
      </c>
      <c r="J39" s="109">
        <v>199961613</v>
      </c>
      <c r="K39" s="109">
        <v>199961613</v>
      </c>
      <c r="L39" s="108" t="s">
        <v>188</v>
      </c>
    </row>
    <row r="40" spans="1:13" s="110" customFormat="1" ht="204" x14ac:dyDescent="0.25">
      <c r="A40" s="112">
        <f t="shared" si="0"/>
        <v>35</v>
      </c>
      <c r="B40" s="105" t="s">
        <v>96</v>
      </c>
      <c r="C40" s="105" t="s">
        <v>90</v>
      </c>
      <c r="D40" s="105" t="s">
        <v>91</v>
      </c>
      <c r="E40" s="106" t="s">
        <v>215</v>
      </c>
      <c r="F40" s="107">
        <v>43321</v>
      </c>
      <c r="G40" s="108" t="s">
        <v>216</v>
      </c>
      <c r="H40" s="108" t="s">
        <v>217</v>
      </c>
      <c r="I40" s="107">
        <v>43430</v>
      </c>
      <c r="J40" s="109">
        <v>254888225</v>
      </c>
      <c r="K40" s="109">
        <v>204888225</v>
      </c>
      <c r="L40" s="108" t="s">
        <v>174</v>
      </c>
    </row>
    <row r="41" spans="1:13" s="110" customFormat="1" ht="165.75" x14ac:dyDescent="0.25">
      <c r="A41" s="112">
        <f t="shared" si="0"/>
        <v>36</v>
      </c>
      <c r="B41" s="105" t="s">
        <v>96</v>
      </c>
      <c r="C41" s="105" t="s">
        <v>90</v>
      </c>
      <c r="D41" s="105" t="s">
        <v>95</v>
      </c>
      <c r="E41" s="106" t="s">
        <v>181</v>
      </c>
      <c r="F41" s="107">
        <v>43346</v>
      </c>
      <c r="G41" s="108" t="s">
        <v>218</v>
      </c>
      <c r="H41" s="108" t="s">
        <v>219</v>
      </c>
      <c r="I41" s="107">
        <v>43430</v>
      </c>
      <c r="J41" s="109">
        <v>129182648</v>
      </c>
      <c r="K41" s="109">
        <v>101840000</v>
      </c>
      <c r="L41" s="108" t="s">
        <v>164</v>
      </c>
    </row>
    <row r="42" spans="1:13" s="110" customFormat="1" ht="165.75" x14ac:dyDescent="0.25">
      <c r="A42" s="112">
        <f t="shared" si="0"/>
        <v>37</v>
      </c>
      <c r="B42" s="105" t="s">
        <v>203</v>
      </c>
      <c r="C42" s="105" t="s">
        <v>101</v>
      </c>
      <c r="D42" s="105" t="s">
        <v>95</v>
      </c>
      <c r="E42" s="106" t="s">
        <v>220</v>
      </c>
      <c r="F42" s="107">
        <v>43374</v>
      </c>
      <c r="G42" s="108" t="s">
        <v>221</v>
      </c>
      <c r="H42" s="108" t="s">
        <v>222</v>
      </c>
      <c r="I42" s="107">
        <v>43430</v>
      </c>
      <c r="J42" s="109">
        <v>41442596</v>
      </c>
      <c r="K42" s="109">
        <v>17292300</v>
      </c>
      <c r="L42" s="108" t="s">
        <v>174</v>
      </c>
      <c r="M42" s="111" t="s">
        <v>223</v>
      </c>
    </row>
    <row r="43" spans="1:13" s="110" customFormat="1" ht="140.25" x14ac:dyDescent="0.25">
      <c r="A43" s="112">
        <f t="shared" si="0"/>
        <v>38</v>
      </c>
      <c r="B43" s="105" t="s">
        <v>119</v>
      </c>
      <c r="C43" s="105" t="s">
        <v>101</v>
      </c>
      <c r="D43" s="105" t="s">
        <v>95</v>
      </c>
      <c r="E43" s="106" t="s">
        <v>210</v>
      </c>
      <c r="F43" s="107">
        <v>43348</v>
      </c>
      <c r="G43" s="108" t="s">
        <v>224</v>
      </c>
      <c r="H43" s="108" t="s">
        <v>225</v>
      </c>
      <c r="I43" s="107">
        <v>43423</v>
      </c>
      <c r="J43" s="109">
        <v>246114043</v>
      </c>
      <c r="K43" s="109">
        <v>121775529</v>
      </c>
      <c r="L43" s="108" t="s">
        <v>155</v>
      </c>
    </row>
    <row r="44" spans="1:13" s="110" customFormat="1" ht="280.5" x14ac:dyDescent="0.25">
      <c r="A44" s="112">
        <f t="shared" si="0"/>
        <v>39</v>
      </c>
      <c r="B44" s="105" t="s">
        <v>96</v>
      </c>
      <c r="C44" s="105" t="s">
        <v>97</v>
      </c>
      <c r="D44" s="105" t="s">
        <v>95</v>
      </c>
      <c r="E44" s="106" t="s">
        <v>226</v>
      </c>
      <c r="F44" s="107">
        <v>43308</v>
      </c>
      <c r="G44" s="108" t="s">
        <v>227</v>
      </c>
      <c r="H44" s="108" t="s">
        <v>228</v>
      </c>
      <c r="I44" s="107">
        <v>43404</v>
      </c>
      <c r="J44" s="109">
        <v>216560000</v>
      </c>
      <c r="K44" s="109">
        <v>108280000</v>
      </c>
      <c r="L44" s="108" t="s">
        <v>150</v>
      </c>
    </row>
    <row r="45" spans="1:13" s="110" customFormat="1" ht="63.75" x14ac:dyDescent="0.25">
      <c r="A45" s="112">
        <f t="shared" si="0"/>
        <v>40</v>
      </c>
      <c r="B45" s="105" t="s">
        <v>203</v>
      </c>
      <c r="C45" s="105" t="s">
        <v>101</v>
      </c>
      <c r="D45" s="105" t="s">
        <v>95</v>
      </c>
      <c r="E45" s="106" t="s">
        <v>229</v>
      </c>
      <c r="F45" s="107">
        <v>43322</v>
      </c>
      <c r="G45" s="108" t="s">
        <v>230</v>
      </c>
      <c r="H45" s="108" t="s">
        <v>231</v>
      </c>
      <c r="I45" s="107">
        <v>43404</v>
      </c>
      <c r="J45" s="109">
        <v>167111387</v>
      </c>
      <c r="K45" s="109">
        <v>131847959</v>
      </c>
      <c r="L45" s="108" t="s">
        <v>159</v>
      </c>
    </row>
    <row r="46" spans="1:13" s="110" customFormat="1" ht="102" x14ac:dyDescent="0.25">
      <c r="A46" s="112">
        <f t="shared" si="0"/>
        <v>41</v>
      </c>
      <c r="B46" s="105" t="s">
        <v>203</v>
      </c>
      <c r="C46" s="105" t="s">
        <v>101</v>
      </c>
      <c r="D46" s="105" t="s">
        <v>95</v>
      </c>
      <c r="E46" s="106" t="s">
        <v>232</v>
      </c>
      <c r="F46" s="107">
        <v>43333</v>
      </c>
      <c r="G46" s="108" t="s">
        <v>233</v>
      </c>
      <c r="H46" s="108" t="s">
        <v>234</v>
      </c>
      <c r="I46" s="107">
        <v>43404</v>
      </c>
      <c r="J46" s="109">
        <v>152505716</v>
      </c>
      <c r="K46" s="109">
        <v>111420233</v>
      </c>
      <c r="L46" s="108" t="s">
        <v>159</v>
      </c>
    </row>
    <row r="47" spans="1:13" s="110" customFormat="1" ht="114.75" x14ac:dyDescent="0.25">
      <c r="A47" s="112">
        <f t="shared" si="0"/>
        <v>42</v>
      </c>
      <c r="B47" s="105" t="s">
        <v>203</v>
      </c>
      <c r="C47" s="105" t="s">
        <v>101</v>
      </c>
      <c r="D47" s="105" t="s">
        <v>91</v>
      </c>
      <c r="E47" s="106" t="s">
        <v>235</v>
      </c>
      <c r="F47" s="107">
        <v>43298</v>
      </c>
      <c r="G47" s="108" t="s">
        <v>236</v>
      </c>
      <c r="H47" s="108" t="s">
        <v>237</v>
      </c>
      <c r="I47" s="107">
        <v>43402</v>
      </c>
      <c r="J47" s="109">
        <v>1207114000</v>
      </c>
      <c r="K47" s="109">
        <v>600000000</v>
      </c>
      <c r="L47" s="108" t="s">
        <v>164</v>
      </c>
    </row>
    <row r="48" spans="1:13" s="110" customFormat="1" ht="108" x14ac:dyDescent="0.25">
      <c r="A48" s="112">
        <f t="shared" si="0"/>
        <v>43</v>
      </c>
      <c r="B48" s="105" t="s">
        <v>138</v>
      </c>
      <c r="C48" s="105" t="s">
        <v>101</v>
      </c>
      <c r="D48" s="105" t="s">
        <v>91</v>
      </c>
      <c r="E48" s="106" t="s">
        <v>238</v>
      </c>
      <c r="F48" s="107">
        <v>43305</v>
      </c>
      <c r="G48" s="108" t="s">
        <v>239</v>
      </c>
      <c r="H48" s="108" t="s">
        <v>240</v>
      </c>
      <c r="I48" s="107">
        <v>43402</v>
      </c>
      <c r="J48" s="109">
        <v>302000000</v>
      </c>
      <c r="K48" s="109">
        <v>151000000</v>
      </c>
      <c r="L48" s="108" t="s">
        <v>155</v>
      </c>
    </row>
    <row r="49" spans="1:12" s="110" customFormat="1" ht="67.5" x14ac:dyDescent="0.25">
      <c r="A49" s="112">
        <f t="shared" si="0"/>
        <v>44</v>
      </c>
      <c r="B49" s="105" t="s">
        <v>96</v>
      </c>
      <c r="C49" s="105" t="s">
        <v>90</v>
      </c>
      <c r="D49" s="105" t="s">
        <v>95</v>
      </c>
      <c r="E49" s="106" t="s">
        <v>181</v>
      </c>
      <c r="F49" s="107">
        <v>43336</v>
      </c>
      <c r="G49" s="108" t="s">
        <v>241</v>
      </c>
      <c r="H49" s="108" t="s">
        <v>242</v>
      </c>
      <c r="I49" s="107">
        <v>43402</v>
      </c>
      <c r="J49" s="109">
        <v>24392203</v>
      </c>
      <c r="K49" s="109">
        <v>19450430</v>
      </c>
      <c r="L49" s="108" t="s">
        <v>164</v>
      </c>
    </row>
    <row r="50" spans="1:12" s="110" customFormat="1" ht="178.5" x14ac:dyDescent="0.25">
      <c r="A50" s="112">
        <f t="shared" si="0"/>
        <v>45</v>
      </c>
      <c r="B50" s="105" t="s">
        <v>119</v>
      </c>
      <c r="C50" s="105" t="s">
        <v>101</v>
      </c>
      <c r="D50" s="105" t="s">
        <v>95</v>
      </c>
      <c r="E50" s="106" t="s">
        <v>243</v>
      </c>
      <c r="F50" s="107">
        <v>43300</v>
      </c>
      <c r="G50" s="108" t="s">
        <v>244</v>
      </c>
      <c r="H50" s="108" t="s">
        <v>245</v>
      </c>
      <c r="I50" s="107">
        <v>43393</v>
      </c>
      <c r="J50" s="109">
        <v>214091871</v>
      </c>
      <c r="K50" s="109">
        <v>172022897</v>
      </c>
      <c r="L50" s="108" t="s">
        <v>155</v>
      </c>
    </row>
    <row r="51" spans="1:12" s="110" customFormat="1" ht="76.5" x14ac:dyDescent="0.25">
      <c r="A51" s="112">
        <f t="shared" si="0"/>
        <v>46</v>
      </c>
      <c r="B51" s="105" t="s">
        <v>119</v>
      </c>
      <c r="C51" s="105" t="s">
        <v>101</v>
      </c>
      <c r="D51" s="105" t="s">
        <v>95</v>
      </c>
      <c r="E51" s="106" t="s">
        <v>210</v>
      </c>
      <c r="F51" s="107">
        <v>43293</v>
      </c>
      <c r="G51" s="108" t="s">
        <v>246</v>
      </c>
      <c r="H51" s="108" t="s">
        <v>247</v>
      </c>
      <c r="I51" s="107">
        <v>43378</v>
      </c>
      <c r="J51" s="109">
        <v>311103898</v>
      </c>
      <c r="K51" s="109">
        <v>154724333</v>
      </c>
      <c r="L51" s="108" t="s">
        <v>159</v>
      </c>
    </row>
    <row r="52" spans="1:12" s="110" customFormat="1" ht="76.5" x14ac:dyDescent="0.25">
      <c r="A52" s="112">
        <f t="shared" si="0"/>
        <v>47</v>
      </c>
      <c r="B52" s="105" t="s">
        <v>96</v>
      </c>
      <c r="C52" s="105" t="s">
        <v>189</v>
      </c>
      <c r="D52" s="105" t="s">
        <v>91</v>
      </c>
      <c r="E52" s="106" t="s">
        <v>248</v>
      </c>
      <c r="F52" s="107">
        <v>43313</v>
      </c>
      <c r="G52" s="108" t="s">
        <v>249</v>
      </c>
      <c r="H52" s="108" t="s">
        <v>250</v>
      </c>
      <c r="I52" s="107">
        <v>43378</v>
      </c>
      <c r="J52" s="109">
        <v>645393801</v>
      </c>
      <c r="K52" s="109">
        <v>309254271</v>
      </c>
      <c r="L52" s="108" t="s">
        <v>174</v>
      </c>
    </row>
    <row r="53" spans="1:12" s="110" customFormat="1" ht="94.5" x14ac:dyDescent="0.25">
      <c r="A53" s="112">
        <f t="shared" si="0"/>
        <v>48</v>
      </c>
      <c r="B53" s="105" t="s">
        <v>119</v>
      </c>
      <c r="C53" s="105" t="s">
        <v>102</v>
      </c>
      <c r="D53" s="105" t="s">
        <v>95</v>
      </c>
      <c r="E53" s="106" t="s">
        <v>92</v>
      </c>
      <c r="F53" s="107">
        <v>43315</v>
      </c>
      <c r="G53" s="108" t="s">
        <v>251</v>
      </c>
      <c r="H53" s="108" t="s">
        <v>252</v>
      </c>
      <c r="I53" s="107">
        <v>43378</v>
      </c>
      <c r="J53" s="109">
        <v>273493500</v>
      </c>
      <c r="K53" s="109">
        <v>273493500</v>
      </c>
      <c r="L53" s="108" t="s">
        <v>164</v>
      </c>
    </row>
    <row r="54" spans="1:12" x14ac:dyDescent="0.2">
      <c r="K54" s="113">
        <f>SUM(K6:K53)</f>
        <v>11735672176.389999</v>
      </c>
    </row>
  </sheetData>
  <autoFilter ref="A5:L5"/>
  <mergeCells count="1">
    <mergeCell ref="C2:J4"/>
  </mergeCells>
  <dataValidations count="1">
    <dataValidation type="list" allowBlank="1" showInputMessage="1" showErrorMessage="1" sqref="D6:D8">
      <formula1>linea</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a16ba950-d015-4cbc-806e-9cba0f1b5528">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BBB1A2C59E87A45B0B320537281AAE2" ma:contentTypeVersion="8" ma:contentTypeDescription="Crear nuevo documento." ma:contentTypeScope="" ma:versionID="872d5f2df6731c4dcac8f051ca69d197">
  <xsd:schema xmlns:xsd="http://www.w3.org/2001/XMLSchema" xmlns:xs="http://www.w3.org/2001/XMLSchema" xmlns:p="http://schemas.microsoft.com/office/2006/metadata/properties" xmlns:ns2="a16ba950-d015-4cbc-806e-9cba0f1b5528" xmlns:ns3="47cb3e12-45b3-4531-b84f-87359d4b7239" targetNamespace="http://schemas.microsoft.com/office/2006/metadata/properties" ma:root="true" ma:fieldsID="a9233f96ea3dedf161fd46d9d2ebe75b" ns2:_="" ns3:_="">
    <xsd:import namespace="a16ba950-d015-4cbc-806e-9cba0f1b5528"/>
    <xsd:import namespace="47cb3e12-45b3-4531-b84f-87359d4b723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6ba950-d015-4cbc-806e-9cba0f1b5528"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cb3e12-45b3-4531-b84f-87359d4b723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9735D6-C75B-42DA-B4DE-7C8C454A1B9C}">
  <ds:schemaRefs>
    <ds:schemaRef ds:uri="http://purl.org/dc/dcmitype/"/>
    <ds:schemaRef ds:uri="http://www.w3.org/XML/1998/namespace"/>
    <ds:schemaRef ds:uri="http://schemas.microsoft.com/office/2006/documentManagement/types"/>
    <ds:schemaRef ds:uri="47cb3e12-45b3-4531-b84f-87359d4b7239"/>
    <ds:schemaRef ds:uri="http://schemas.openxmlformats.org/package/2006/metadata/core-properties"/>
    <ds:schemaRef ds:uri="http://schemas.microsoft.com/office/2006/metadata/properties"/>
    <ds:schemaRef ds:uri="http://purl.org/dc/elements/1.1/"/>
    <ds:schemaRef ds:uri="http://schemas.microsoft.com/office/infopath/2007/PartnerControls"/>
    <ds:schemaRef ds:uri="a16ba950-d015-4cbc-806e-9cba0f1b5528"/>
    <ds:schemaRef ds:uri="http://purl.org/dc/terms/"/>
  </ds:schemaRefs>
</ds:datastoreItem>
</file>

<file path=customXml/itemProps2.xml><?xml version="1.0" encoding="utf-8"?>
<ds:datastoreItem xmlns:ds="http://schemas.openxmlformats.org/officeDocument/2006/customXml" ds:itemID="{E02791DC-055C-4978-B151-FC8B3B1747AB}">
  <ds:schemaRefs>
    <ds:schemaRef ds:uri="http://schemas.microsoft.com/sharepoint/v3/contenttype/forms"/>
  </ds:schemaRefs>
</ds:datastoreItem>
</file>

<file path=customXml/itemProps3.xml><?xml version="1.0" encoding="utf-8"?>
<ds:datastoreItem xmlns:ds="http://schemas.openxmlformats.org/officeDocument/2006/customXml" ds:itemID="{4CC970E3-3C02-4DAD-8B55-AC9F90A99C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6ba950-d015-4cbc-806e-9cba0f1b5528"/>
    <ds:schemaRef ds:uri="47cb3e12-45b3-4531-b84f-87359d4b72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estruct ficha tecn indicadores</vt:lpstr>
      <vt:lpstr>estructura medicion indicadores</vt:lpstr>
      <vt:lpstr>soporte medición</vt:lpstr>
      <vt:lpstr>'estruct ficha tecn indicadores'!Área_de_impresión</vt:lpstr>
      <vt:lpstr>'estructura medicion indicadores'!Área_de_impresión</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Owner</dc:creator>
  <cp:lastModifiedBy>Luz Marina Acosta Alvarez</cp:lastModifiedBy>
  <cp:lastPrinted>2013-04-01T16:52:55Z</cp:lastPrinted>
  <dcterms:created xsi:type="dcterms:W3CDTF">2007-03-27T20:35:29Z</dcterms:created>
  <dcterms:modified xsi:type="dcterms:W3CDTF">2019-02-18T13:59:12Z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0x0101002BBB1A2C59E87A45B0B320537281AAE2</vt:lpwstr>
  </property>
  <property fmtid="{D5CDD505-2E9C-101B-9397-08002B2CF9AE}" pid="3" name="Order">
    <vt:r8>56449400</vt:r8>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ies>
</file>