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harts/chart1.xml" ContentType="application/vnd.openxmlformats-officedocument.drawingml.chart+xml"/>
  <Override PartName="/xl/drawings/drawing3.xml" ContentType="application/vnd.openxmlformats-officedocument.drawing+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omments2.xml" ContentType="application/vnd.openxmlformats-officedocument.spreadsheetml.comments+xml"/>
  <Override PartName="/xl/comments1.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acosta\Desktop\Indicadores I Sem 2018\Promoción\"/>
    </mc:Choice>
  </mc:AlternateContent>
  <bookViews>
    <workbookView xWindow="0" yWindow="0" windowWidth="20490" windowHeight="7155" tabRatio="386" firstSheet="1" activeTab="1"/>
  </bookViews>
  <sheets>
    <sheet name="Ficha tecnica de indicador" sheetId="4" r:id="rId1"/>
    <sheet name="Ficha medición indicador" sheetId="12" r:id="rId2"/>
    <sheet name="soporte" sheetId="15" r:id="rId3"/>
    <sheet name="Festivos" sheetId="16" r:id="rId4"/>
  </sheets>
  <definedNames>
    <definedName name="_xlnm._FilterDatabase" localSheetId="2" hidden="1">soporte!$A$5:$K$57</definedName>
    <definedName name="_xlnm.Print_Area" localSheetId="1">'Ficha medición indicador'!$B$2:$J$67</definedName>
    <definedName name="_xlnm.Print_Area" localSheetId="0">'Ficha tecnica de indicador'!$B$1:$E$16</definedName>
  </definedNames>
  <calcPr calcId="152511"/>
</workbook>
</file>

<file path=xl/calcChain.xml><?xml version="1.0" encoding="utf-8"?>
<calcChain xmlns="http://schemas.openxmlformats.org/spreadsheetml/2006/main">
  <c r="I9" i="12" l="1"/>
  <c r="C26" i="12"/>
  <c r="G17" i="15"/>
  <c r="C27" i="12" l="1"/>
  <c r="C24" i="12"/>
  <c r="C23" i="12"/>
  <c r="C33" i="12"/>
  <c r="C25" i="12" l="1"/>
  <c r="C34" i="12"/>
  <c r="G57" i="15"/>
  <c r="G56" i="15"/>
  <c r="G55" i="15"/>
  <c r="G54" i="15"/>
  <c r="G53" i="15"/>
  <c r="G52" i="15"/>
  <c r="G51" i="15"/>
  <c r="G50" i="15"/>
  <c r="G48" i="15"/>
  <c r="G47" i="15"/>
  <c r="G45" i="15"/>
  <c r="G44" i="15"/>
  <c r="G43" i="15"/>
  <c r="G42" i="15"/>
  <c r="G41" i="15"/>
  <c r="G40" i="15"/>
  <c r="G39" i="15"/>
  <c r="G38" i="15"/>
  <c r="G37" i="15"/>
  <c r="G36" i="15"/>
  <c r="G35" i="15"/>
  <c r="G34" i="15"/>
  <c r="G33" i="15"/>
  <c r="G32" i="15"/>
  <c r="G31" i="15"/>
  <c r="G30" i="15"/>
  <c r="G29" i="15"/>
  <c r="G28" i="15"/>
  <c r="G27" i="15"/>
  <c r="G26" i="15"/>
  <c r="G25" i="15"/>
  <c r="G24" i="15"/>
  <c r="G22" i="15"/>
  <c r="G20" i="15"/>
  <c r="G19" i="15"/>
  <c r="G18" i="15"/>
  <c r="G16" i="15"/>
  <c r="G15" i="15"/>
  <c r="G14" i="15"/>
  <c r="G13" i="15"/>
  <c r="G12" i="15"/>
  <c r="G11" i="15"/>
  <c r="G10" i="15"/>
  <c r="G9" i="15"/>
  <c r="G8" i="15"/>
  <c r="G7" i="15"/>
  <c r="G6" i="15"/>
  <c r="L27" i="12" l="1"/>
  <c r="E27" i="12" l="1"/>
  <c r="F27" i="12" s="1"/>
  <c r="E26" i="12"/>
  <c r="L26" i="12"/>
  <c r="E28" i="12" l="1"/>
  <c r="E24" i="12" l="1"/>
  <c r="E25" i="12"/>
  <c r="F9" i="12" l="1"/>
  <c r="L34" i="12" l="1"/>
  <c r="E34" i="12"/>
  <c r="F34" i="12" s="1"/>
  <c r="L33" i="12"/>
  <c r="E33" i="12"/>
  <c r="F33" i="12" s="1"/>
  <c r="L32" i="12"/>
  <c r="E32" i="12"/>
  <c r="F32" i="12" s="1"/>
  <c r="L31" i="12"/>
  <c r="E31" i="12"/>
  <c r="F31" i="12" s="1"/>
  <c r="L30" i="12"/>
  <c r="E30" i="12"/>
  <c r="F30" i="12" s="1"/>
  <c r="L29" i="12"/>
  <c r="E29" i="12"/>
  <c r="F29" i="12" s="1"/>
  <c r="L28" i="12"/>
  <c r="F28" i="12"/>
  <c r="F26" i="12"/>
  <c r="L25" i="12"/>
  <c r="F25" i="12"/>
  <c r="L24" i="12"/>
  <c r="F24" i="12"/>
  <c r="L23" i="12"/>
  <c r="E23" i="12"/>
  <c r="F23" i="12" s="1"/>
</calcChain>
</file>

<file path=xl/comments1.xml><?xml version="1.0" encoding="utf-8"?>
<comments xmlns="http://schemas.openxmlformats.org/spreadsheetml/2006/main">
  <authors>
    <author>Owner</author>
  </authors>
  <commentList>
    <comment ref="H9" authorId="0" shapeId="0">
      <text>
        <r>
          <rPr>
            <b/>
            <sz val="9"/>
            <color indexed="81"/>
            <rFont val="Tahoma"/>
            <family val="2"/>
          </rPr>
          <t>corresponde al Nivel de referencia de la ficha tecnica del indicador</t>
        </r>
      </text>
    </comment>
    <comment ref="J9" authorId="0" shapeId="0">
      <text>
        <r>
          <rPr>
            <b/>
            <sz val="9"/>
            <color indexed="81"/>
            <rFont val="Tahoma"/>
            <family val="2"/>
          </rPr>
          <t>corresponde a la Períodicidad del Cálculo de la ficha tecnica del indicador</t>
        </r>
      </text>
    </comment>
  </commentList>
</comments>
</file>

<file path=xl/comments2.xml><?xml version="1.0" encoding="utf-8"?>
<comments xmlns="http://schemas.openxmlformats.org/spreadsheetml/2006/main">
  <authors>
    <author>Luz Marina Acosta Alvarez</author>
  </authors>
  <commentList>
    <comment ref="E5" authorId="0" shapeId="0">
      <text>
        <r>
          <rPr>
            <b/>
            <sz val="9"/>
            <color indexed="81"/>
            <rFont val="Tahoma"/>
            <family val="2"/>
          </rPr>
          <t>Luz Marina Acosta Alvarez:</t>
        </r>
        <r>
          <rPr>
            <sz val="9"/>
            <color indexed="81"/>
            <rFont val="Tahoma"/>
            <family val="2"/>
          </rPr>
          <t xml:space="preserve">
fecha de la última evaluación</t>
        </r>
      </text>
    </comment>
  </commentList>
</comments>
</file>

<file path=xl/sharedStrings.xml><?xml version="1.0" encoding="utf-8"?>
<sst xmlns="http://schemas.openxmlformats.org/spreadsheetml/2006/main" count="359" uniqueCount="240">
  <si>
    <t>Nombre del indicador</t>
  </si>
  <si>
    <t>Objetivo del indicador</t>
  </si>
  <si>
    <t xml:space="preserve">Escala:            </t>
  </si>
  <si>
    <t>Tipo de Indicador</t>
  </si>
  <si>
    <t>Tendencia</t>
  </si>
  <si>
    <t>Nivel de referencia:</t>
  </si>
  <si>
    <t>Criterio para establecer el nivel de referencia:</t>
  </si>
  <si>
    <t>RESPONSABILIDADES</t>
  </si>
  <si>
    <t>Observaciones:</t>
  </si>
  <si>
    <t>Información del indicador</t>
  </si>
  <si>
    <t>Período reportado</t>
  </si>
  <si>
    <t>Nombre del indicador:</t>
  </si>
  <si>
    <t>Fórmula</t>
  </si>
  <si>
    <t>Meta</t>
  </si>
  <si>
    <t>Periodicidad</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</si>
  <si>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</si>
  <si>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</si>
  <si>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</si>
  <si>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</si>
  <si>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</si>
  <si>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</si>
  <si>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</si>
  <si>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</si>
  <si>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</si>
  <si>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</si>
  <si>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</si>
  <si>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</si>
  <si>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</si>
  <si>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</si>
  <si>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</si>
  <si>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</si>
  <si>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</si>
  <si>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No hay medición</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</si>
  <si>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</si>
  <si>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</si>
  <si>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</si>
  <si>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</si>
  <si>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</si>
  <si>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</si>
  <si>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La meta es 0, especifique en el ANALISIS DE DATOS el resultado de la medición con respecto a la meta programada</t>
  </si>
  <si>
    <t>Advertencia: No se cumplió la meta esperada para el periodo.</t>
  </si>
  <si>
    <t>Cumple la meta, se recomienda hacer seguimiento para no sobrepasar el límite.</t>
  </si>
  <si>
    <t>Desviación tolerable: el resultado se desvia de la meta esperada hasta en un 7%.</t>
  </si>
  <si>
    <t>Se cumplió con la meta esperada para el periodo.</t>
  </si>
  <si>
    <t xml:space="preserve">Método de Graficación: </t>
  </si>
  <si>
    <t>Responsable del cálculo:</t>
  </si>
  <si>
    <t xml:space="preserve">Fuentes de datos: </t>
  </si>
  <si>
    <t>Períodicidad cálculo:</t>
  </si>
  <si>
    <t>Nivel de desagregación:</t>
  </si>
  <si>
    <t>Responsable del seguimiento y análisis:</t>
  </si>
  <si>
    <t xml:space="preserve">Fórmula:          </t>
  </si>
  <si>
    <t>Porcentaje</t>
  </si>
  <si>
    <t>Creciente</t>
  </si>
  <si>
    <t>Tendencia Histórica</t>
  </si>
  <si>
    <t>Diagrama de barras</t>
  </si>
  <si>
    <t xml:space="preserve"> El ideal de la medición es que sea</t>
  </si>
  <si>
    <t>mayor que la meta</t>
  </si>
  <si>
    <t>Resultado del período reportado</t>
  </si>
  <si>
    <t xml:space="preserve">Gerente de Promoción y Mercadeo, Gerente de Competitividad y Apoyo a las Regiones, Gerente de Infraestructura </t>
  </si>
  <si>
    <t>Gerencia de Promoción y Mercadeo, Gerencia de Competitividad y Apoyo a las Regiones, y Gerencia de Infraestructura</t>
  </si>
  <si>
    <t>Código del Proyecto</t>
  </si>
  <si>
    <t>Nombre del Proyecto</t>
  </si>
  <si>
    <t>Línea Estratégica a la que aplica</t>
  </si>
  <si>
    <t>Programa</t>
  </si>
  <si>
    <t>Eficiencia</t>
  </si>
  <si>
    <r>
      <t xml:space="preserve">Proceso: </t>
    </r>
    <r>
      <rPr>
        <sz val="10"/>
        <color theme="1"/>
        <rFont val="Arial"/>
        <family val="2"/>
      </rPr>
      <t>Gestión de Proyectos</t>
    </r>
  </si>
  <si>
    <r>
      <t>Objetivo del Proceso:</t>
    </r>
    <r>
      <rPr>
        <sz val="10"/>
        <color rgb="FFA21984"/>
        <rFont val="Arial"/>
        <family val="2"/>
      </rPr>
      <t xml:space="preserve">  </t>
    </r>
    <r>
      <rPr>
        <sz val="10"/>
        <color theme="1"/>
        <rFont val="Arial"/>
        <family val="2"/>
      </rPr>
      <t xml:space="preserve">Formular, evaluar y presentar proyectos para la asignación de recursos que mejoran la competitividad,  la promoción y la infraestructura del sector turístico, realizando control y seguimiento adecuado a la ejecución de los mismos. </t>
    </r>
  </si>
  <si>
    <t>Gerente de  Planeación Fontur</t>
  </si>
  <si>
    <r>
      <t xml:space="preserve">Proceso: </t>
    </r>
    <r>
      <rPr>
        <sz val="10"/>
        <color rgb="FFA21984"/>
        <rFont val="Arial"/>
        <family val="2"/>
      </rPr>
      <t>Gestión de Proyectos</t>
    </r>
  </si>
  <si>
    <t>Fecha de formulación</t>
  </si>
  <si>
    <t>Valor del proyecto en pesos Col</t>
  </si>
  <si>
    <t>Semestral</t>
  </si>
  <si>
    <t>Porcentaje de Proyectos evaluados</t>
  </si>
  <si>
    <t xml:space="preserve">Medir porcentualmente la cantidad de proyectos evaluados fente a los proyectos  formulados
</t>
  </si>
  <si>
    <t>(Número de Proyectos evaluados  / Número de Proyectos formulados Fontur)*100</t>
  </si>
  <si>
    <t>Informe de proyectos formulados y evaluados</t>
  </si>
  <si>
    <t>En el análisis indicar la causa por la cual no fue viable el proyecto formulado</t>
  </si>
  <si>
    <t>Porcentaje de proyectos  evaluados</t>
  </si>
  <si>
    <t>Fecha de evaluación</t>
  </si>
  <si>
    <t>CAUSA DE NO EVALUACIÓN</t>
  </si>
  <si>
    <t>FICHA TECNICA DE INDICADOR DEL PORCENTAJE DE  PROYECTOS EVALUADOS</t>
  </si>
  <si>
    <t>Fortalecimiento de la promoción turística</t>
  </si>
  <si>
    <t>INFORME DE PROYECTOS FORMULADOS Y EVALUADOS</t>
  </si>
  <si>
    <t>Fecha de medición</t>
  </si>
  <si>
    <t>No. Dias</t>
  </si>
  <si>
    <t>FNTP-145-2017</t>
  </si>
  <si>
    <t>PROMOCIÓN TURÍSTICA DEL DEPARTAMENTO DEL GUAVIARE 2017</t>
  </si>
  <si>
    <t>FNTP-160-2017</t>
  </si>
  <si>
    <t>PROMOCIÓN DEL DESTINO "DIVINA PROVIDENCIA Y LA HISTÓRICA SANTA CATALINA ISLAS" EN EL MARCO DE LA VITRINA TURÍSTICA DE ANATO 2018</t>
  </si>
  <si>
    <t>FNTP-187-2017</t>
  </si>
  <si>
    <t>PARTICIPACIÓN DE COLOMBIA EN EL XVI CONGRESO INTERNACIONAL DE GASTRONOMÍA MADRID FUSIÓN 2018</t>
  </si>
  <si>
    <t>FNTP-193-2017</t>
  </si>
  <si>
    <t>DISEÑO E IMPLEMENTACIÓN DE UNA ESTRATEGIA DE COMERCIALIZACIÓN PARA EL NUEVO PRODUCTO TURÍSTICO "BUGA, UNA ESPIRAL DE TIEMPO" DEL PUEBLO PATRIMONIO DE GUADALAJARADE BUGA</t>
  </si>
  <si>
    <t xml:space="preserve">FNTP-199-2017 </t>
  </si>
  <si>
    <t>PROMOCIÓN DEL PRODUCTO TURISTICO DEL MUNICIPIO DE HONDA (VIVE EL MISTERIO DEL TESORO )</t>
  </si>
  <si>
    <t xml:space="preserve">FNTP-206-2017 </t>
  </si>
  <si>
    <t>CONSOLIDACIÓN DEL CENTRO DE INFORMACIÓN TURÍSTICA DE COLOMBIA-CITUR MEDIANTE LA CREACIÓN E INTEGRACIÓN DEL SISTEMA DE INFORMACIÓN TURÍSTICA REGIONAL ATLÁNTICO-SITUR ATLÁNTICO</t>
  </si>
  <si>
    <t xml:space="preserve">FNTP-208-2017 </t>
  </si>
  <si>
    <t>PROMOCIÓN DEL DEPARTAMENTO DE ANTIOQUIA COMO UN DESTINO TURÍSTICO COMPETITIVO, SOSTENIBLE E INNOVADOR, POR MEDIO DE UN PLAN DE MEDIOS Y MATERIAL PROMOCIONAL</t>
  </si>
  <si>
    <t xml:space="preserve">FNTP-211-2017 </t>
  </si>
  <si>
    <t>PROMOCIÓN DEL DESTINO EN EL MARCO DEL REPOSICIONAMIENTO DE LA MARCA "LA DIVINA PROVIDENCIA Y LA HISTÓRICA SANTA CATALINA ISLAS"</t>
  </si>
  <si>
    <t>FNT-252-2017</t>
  </si>
  <si>
    <t>FASE II: IMPLEMENTACIÓN JUEGO "POR NUESTRAS CALLES" COMO HERRAMIENTA DE PREVENCIÓN DE LA ESCNNA"</t>
  </si>
  <si>
    <t>FNTP-271-2017</t>
  </si>
  <si>
    <t>CONSOLIDACIÓN DEL CENTRO DE INFORMACIÓN TURÍSTICA DE COLOMBIA - CITUR MEDIANTE LA CREACIÓN E INTEGRACIÓN DEL SISTEMA DE INFORMACIÓN TURÍSTICA REGIONAL TOLIMA - SITUR TOLIMA</t>
  </si>
  <si>
    <t>FNTP-272-2017</t>
  </si>
  <si>
    <t>FERIAS Y EVENTOS INTERNACIONALES ENERO Y FEBRERO 2018</t>
  </si>
  <si>
    <t>FNTP-275-2017</t>
  </si>
  <si>
    <t xml:space="preserve"> CONSOLIDACIÓN DEL CENTRO DE INFORMACIÓN TURÍSTICA DE COLOMBIA-CITUR MEDIANTE LA CREACIÓN E INTEGRACIÓN DEL SISTEMA DE INFORMACIÓN TURÍSTICA REGIONAL CÓRDOBA - SITUR CÓRDOBA</t>
  </si>
  <si>
    <t>Programa 5: Banco de proyectos turísticos de promoción</t>
  </si>
  <si>
    <t>Programa 1: Mercadeo y promoción turística a nivel nacional.</t>
  </si>
  <si>
    <t>Programa 3: Información turística.</t>
  </si>
  <si>
    <t>Programa 2: Mercadeo y promoción turística internacional</t>
  </si>
  <si>
    <t>Programa 2: Formación, capacitación y sensibilización turística.</t>
  </si>
  <si>
    <t>Programa 3: Información turística</t>
  </si>
  <si>
    <t>Programa 2: Mercadeo y promoción turistica internacional</t>
  </si>
  <si>
    <t xml:space="preserve">FNTP-212-2017 </t>
  </si>
  <si>
    <t>PARTICIPACIÓN EN LA XXXVII VITRINA TURÍSTICA ANATO 2018</t>
  </si>
  <si>
    <t>FNTP-249-2017</t>
  </si>
  <si>
    <t>PARTICIPACIÓN DE LA RED TURÍSTICA DE PUEBLOS PATRIMONIO EN LA VITRINA ANATO 2018</t>
  </si>
  <si>
    <t>FNTP-261-2017</t>
  </si>
  <si>
    <t>RUEDAS DE NEGOCIOS " NEGOCIA TURISMO" EN 5 DESTINOS DE COLOMBIA</t>
  </si>
  <si>
    <t>FNTP-262-2017</t>
  </si>
  <si>
    <t>BARÚ ISLA DE AVES</t>
  </si>
  <si>
    <t>FNTP-270-2017</t>
  </si>
  <si>
    <t>CUMBRE GLOBAL INTERSECTORIAL PARA LA PROTECCIÓN DE LA NIÑEZ Y ADOLESCENCIA DE LA EXPLOTACIÓN SEXUAL EN EL CONTEXTO DE LOS VIAJES Y EL TURISMO</t>
  </si>
  <si>
    <t>FNTP-277-2017</t>
  </si>
  <si>
    <t>CAMPAÑA NACIONAL 2018</t>
  </si>
  <si>
    <t>FNTP-278-2017</t>
  </si>
  <si>
    <t>CAMPAÑA COLOMBIA LIMPIA 2018</t>
  </si>
  <si>
    <t>FESTIVOS</t>
  </si>
  <si>
    <t>FECHAS</t>
  </si>
  <si>
    <t> Año Nuevo</t>
  </si>
  <si>
    <t> Día de los Reyes Magos</t>
  </si>
  <si>
    <t> Día de San José</t>
  </si>
  <si>
    <t> Jueves Santo (Semana Santa)</t>
  </si>
  <si>
    <t> Viernes Santo (Semana Santa)</t>
  </si>
  <si>
    <t> Día del Trabajo</t>
  </si>
  <si>
    <t> Día de la Ascensión</t>
  </si>
  <si>
    <t> Corpus Christi</t>
  </si>
  <si>
    <t> Sagrado Corazón</t>
  </si>
  <si>
    <t> San Pedro y San Pablo</t>
  </si>
  <si>
    <t> Día de la Independencia</t>
  </si>
  <si>
    <t> Batalla de Boyaca</t>
  </si>
  <si>
    <t> La asunción de la Virgen</t>
  </si>
  <si>
    <t> Día de la raza</t>
  </si>
  <si>
    <t> Día de Todos los Santos</t>
  </si>
  <si>
    <t> Independencia de Cartagena</t>
  </si>
  <si>
    <t>Día de la Inmaculada Concepción</t>
  </si>
  <si>
    <t>Navidad</t>
  </si>
  <si>
    <t>Año Nuevo</t>
  </si>
  <si>
    <t>Día de los Reyes Magos</t>
  </si>
  <si>
    <t>Día de San José</t>
  </si>
  <si>
    <t>Jueves Santo</t>
  </si>
  <si>
    <t>Viernes Santo</t>
  </si>
  <si>
    <t>Día del Trabajo</t>
  </si>
  <si>
    <t>Día de la Ascensión</t>
  </si>
  <si>
    <t>Corpus Christi</t>
  </si>
  <si>
    <t>Sagrado Corazón</t>
  </si>
  <si>
    <t>San Pedro y San Pablo</t>
  </si>
  <si>
    <t>Día de la Independencia</t>
  </si>
  <si>
    <t>Batalla de Boyacá</t>
  </si>
  <si>
    <t>La asunción de la Virgen</t>
  </si>
  <si>
    <t>Día de la Raza</t>
  </si>
  <si>
    <t>Todos los Santos</t>
  </si>
  <si>
    <t>Independencia de Cartagena</t>
  </si>
  <si>
    <t>Día de Navidad</t>
  </si>
  <si>
    <t>Sagrado Corazón // San Pedro y San Pablo</t>
  </si>
  <si>
    <t>AD1FNTP-052-2016</t>
  </si>
  <si>
    <t>Promoción internacional de Colombia con aerolíneas</t>
  </si>
  <si>
    <t>AD1FNTP-158-2016</t>
  </si>
  <si>
    <t>Consolidación del centro de información turístico de Colombia- Citur-mediante la integración del sistema de información turístico regional del Valle del Cauca - situr Valle del Cauca</t>
  </si>
  <si>
    <t>AD3FNTP-185-2014</t>
  </si>
  <si>
    <t>Consolidación del Centro de Información Turístico de Colombia -CITUR- , mediante la integración del Sistema de Información Turístico Regional de Santander - SITUR Santander - en línea con el Plan Estadístico Sectorial de Turismo -PEST-</t>
  </si>
  <si>
    <t xml:space="preserve">AD3FNT-186-2014 </t>
  </si>
  <si>
    <t>Consolidación del Centro de Información Turístico de Colombia -CITUR- , mediante la integración del Sistema de Información Turístico Regional de Antioquia - SITUR Antioquia - en línea con el Plan Estadístico Sectorial de Turismo -PEST-</t>
  </si>
  <si>
    <t xml:space="preserve">AD2FNTP-188-2015 </t>
  </si>
  <si>
    <t>Consolidación del Centro de Información Turístico de Colombia -CITUR- , mediante la integración del Sistema de Información Turístico Regional de Bolivar - SITUR Bolivar - en línea con el Plan Estadístico Sectorial de Turismo -PEST-</t>
  </si>
  <si>
    <t>AD3FNT-234-2014</t>
  </si>
  <si>
    <t xml:space="preserve"> Consolidación del Centro de Información Turístico de Colombia -CITUR- , mediante la integración del Sistema de Información Turístico Regional del Paisaje Cultural Cafetero - SITUR PCC - en línea con el Plan Estadístico Sectorial de Turismo -PEST-</t>
  </si>
  <si>
    <t xml:space="preserve">AD3FNT-236-2014 </t>
  </si>
  <si>
    <t>Consolidación del Centro de Información Turístico de Colombia -CITUR- , mediante la integración del Sistema de Información Turístico Regional de Magdalena - SITUR Magdalena - en línea con el Plan Estadístico Sectorial de Turismo -PEST-</t>
  </si>
  <si>
    <t>AD1FNTP-205-2015</t>
  </si>
  <si>
    <t>Consolidación del centro de información turístico de Colombia -CITUR- mediante la integración del sistema de información turístico regional de Norte de Santander- Situr Norte de Santander - en línea con el plan estadístico sectorial de turismo-pest</t>
  </si>
  <si>
    <t xml:space="preserve">AD1FNTP-214-2017 </t>
  </si>
  <si>
    <t>Campaña plan de medios Colombia turismo internacional 2018</t>
  </si>
  <si>
    <t>AD1FNTP-270-2017</t>
  </si>
  <si>
    <t>Cumbre global intersectorial para la protección de la niñez y adolescencia de la explotación sexual en el contexto de los viajes y el turismo</t>
  </si>
  <si>
    <t>FNTP-001-2018</t>
  </si>
  <si>
    <t>Diseño y mantenimiento de la página web www.ojosentodaspartes.com</t>
  </si>
  <si>
    <t>FNTP-003-2018</t>
  </si>
  <si>
    <t>Sostenimiento campaña nacional de prevención de la ESCNNA en el contexto de los viajes y el turismo #ojosentodaspartes</t>
  </si>
  <si>
    <t>FNTP-005-2018</t>
  </si>
  <si>
    <t>Ferias internacionales I semestre 2018</t>
  </si>
  <si>
    <t>FNTP-006-2018</t>
  </si>
  <si>
    <t>Fortalecimiento de Barranquilla y alrededores como destino turístico de eventos</t>
  </si>
  <si>
    <t>FNTP-008-2018</t>
  </si>
  <si>
    <t>Participación en la XXXVII vitrina turística de Anato 2018 del producto turístico de bienestar</t>
  </si>
  <si>
    <t>FNTP-009-2018</t>
  </si>
  <si>
    <t>Apoyo a la promoción para destinos turísticos en estado de emergencia 2018</t>
  </si>
  <si>
    <t>FNTP-010-2018</t>
  </si>
  <si>
    <t>Cartagena destino de cine 2018</t>
  </si>
  <si>
    <t>FNTP-021-2018</t>
  </si>
  <si>
    <t>Promoción de Bogotá como destino cultural 16° festival internacional teatro Bogotá</t>
  </si>
  <si>
    <t>FNTP-022-2018</t>
  </si>
  <si>
    <t>Promoción y difusión de destinos nacionales en el marco de sus festividades 2018</t>
  </si>
  <si>
    <r>
      <t>FNTP-</t>
    </r>
    <r>
      <rPr>
        <sz val="8"/>
        <color theme="1"/>
        <rFont val="Futura Std Book"/>
        <family val="2"/>
      </rPr>
      <t>023</t>
    </r>
    <r>
      <rPr>
        <sz val="8"/>
        <rFont val="Futura Std Book"/>
        <family val="2"/>
      </rPr>
      <t>-2018</t>
    </r>
  </si>
  <si>
    <t>Promoción turística nacional del municipio de Leticia 2018</t>
  </si>
  <si>
    <r>
      <t>FNTP-</t>
    </r>
    <r>
      <rPr>
        <sz val="8"/>
        <color theme="1"/>
        <rFont val="Futura Std Book"/>
        <family val="2"/>
      </rPr>
      <t>024</t>
    </r>
    <r>
      <rPr>
        <sz val="8"/>
        <rFont val="Futura Std Book"/>
        <family val="2"/>
      </rPr>
      <t>-2018</t>
    </r>
  </si>
  <si>
    <t>Promoción de la oferta turística del distrito de Cartagena de Indias, a través de la realización de actividades deportivas</t>
  </si>
  <si>
    <r>
      <t>FNTP-</t>
    </r>
    <r>
      <rPr>
        <sz val="8"/>
        <color theme="1"/>
        <rFont val="Futura Std Book"/>
        <family val="2"/>
      </rPr>
      <t>026</t>
    </r>
    <r>
      <rPr>
        <sz val="8"/>
        <rFont val="Futura Std Book"/>
        <family val="2"/>
      </rPr>
      <t>-2018</t>
    </r>
  </si>
  <si>
    <t>Ferias y eventos internacionales II semestre 2018</t>
  </si>
  <si>
    <r>
      <t>FNTP-</t>
    </r>
    <r>
      <rPr>
        <sz val="8"/>
        <color theme="1"/>
        <rFont val="Futura Std Book"/>
        <family val="2"/>
      </rPr>
      <t>027</t>
    </r>
    <r>
      <rPr>
        <sz val="8"/>
        <rFont val="Futura Std Book"/>
        <family val="2"/>
      </rPr>
      <t>-2018</t>
    </r>
  </si>
  <si>
    <t>Promoción de destino Golfo de Morrosquillo y área de influencia</t>
  </si>
  <si>
    <r>
      <t>FNTP-</t>
    </r>
    <r>
      <rPr>
        <sz val="8"/>
        <color theme="1"/>
        <rFont val="Futura Std Book"/>
        <family val="2"/>
      </rPr>
      <t>028</t>
    </r>
    <r>
      <rPr>
        <sz val="8"/>
        <rFont val="Futura Std Book"/>
        <family val="2"/>
      </rPr>
      <t>-2018</t>
    </r>
  </si>
  <si>
    <t>Segunda versión de Colombia travel expo 2018</t>
  </si>
  <si>
    <r>
      <t>FNTP-</t>
    </r>
    <r>
      <rPr>
        <sz val="8"/>
        <color theme="1"/>
        <rFont val="Futura Std Book"/>
        <family val="2"/>
      </rPr>
      <t>029</t>
    </r>
    <r>
      <rPr>
        <sz val="8"/>
        <rFont val="Futura Std Book"/>
        <family val="2"/>
      </rPr>
      <t>-2018</t>
    </r>
  </si>
  <si>
    <t>Medellín recibe las mejores historias de Iberoamérica en el premio y festival Gabo 2018</t>
  </si>
  <si>
    <r>
      <t>FNTP-</t>
    </r>
    <r>
      <rPr>
        <sz val="8"/>
        <color theme="1"/>
        <rFont val="Futura Std Book"/>
        <family val="2"/>
      </rPr>
      <t>034</t>
    </r>
    <r>
      <rPr>
        <sz val="8"/>
        <rFont val="Futura Std Book"/>
        <family val="2"/>
      </rPr>
      <t>-2018</t>
    </r>
  </si>
  <si>
    <t>Consolidación del centro de información turística de Colombia- Citur mediante la integración del sistema de información turístico regional del departamento del Amazonas- SITUR Amazonas.</t>
  </si>
  <si>
    <r>
      <t>FNTP-</t>
    </r>
    <r>
      <rPr>
        <sz val="8"/>
        <color theme="1"/>
        <rFont val="Futura Std Book"/>
        <family val="2"/>
      </rPr>
      <t>037</t>
    </r>
    <r>
      <rPr>
        <sz val="8"/>
        <rFont val="Futura Std Book"/>
        <family val="2"/>
      </rPr>
      <t>-2018</t>
    </r>
  </si>
  <si>
    <t>Consolidación del centro de información turística de Colombia- Citur mediante la creación e integración del sistema de información turístico regional Chocó- SITUR Chocó.</t>
  </si>
  <si>
    <r>
      <t>FNTP-</t>
    </r>
    <r>
      <rPr>
        <sz val="8"/>
        <color theme="1"/>
        <rFont val="Futura Std Book"/>
        <family val="2"/>
      </rPr>
      <t>038</t>
    </r>
    <r>
      <rPr>
        <sz val="8"/>
        <rFont val="Futura Std Book"/>
        <family val="2"/>
      </rPr>
      <t>-2018</t>
    </r>
  </si>
  <si>
    <t>Consolidación del centro de información turística de Colombia- Citur mediante la integración del sistema de información turística regional del departamento de Guania - SITUR Guainía.</t>
  </si>
  <si>
    <r>
      <t>FNTP-</t>
    </r>
    <r>
      <rPr>
        <sz val="8"/>
        <color theme="1"/>
        <rFont val="Futura Std Book"/>
        <family val="2"/>
      </rPr>
      <t>039</t>
    </r>
    <r>
      <rPr>
        <sz val="8"/>
        <rFont val="Futura Std Book"/>
        <family val="2"/>
      </rPr>
      <t>-2018</t>
    </r>
  </si>
  <si>
    <t>Consolidación del centro de información turística de Colombia- Citur mediante la creación e integración del sistema de información turística regional Putumayo - SITUR Putumayo.</t>
  </si>
  <si>
    <r>
      <t>FNTP-</t>
    </r>
    <r>
      <rPr>
        <sz val="8"/>
        <color theme="1"/>
        <rFont val="Futura Std Book"/>
        <family val="2"/>
      </rPr>
      <t>040</t>
    </r>
    <r>
      <rPr>
        <sz val="8"/>
        <rFont val="Futura Std Book"/>
        <family val="2"/>
      </rPr>
      <t>-2018</t>
    </r>
  </si>
  <si>
    <t>Consolidación del centro de información turística de Colombia- Citur mediante la creación e integración del sistema de información turística regional del departamento del Vaupés - SITUR Vaupés.</t>
  </si>
  <si>
    <r>
      <t>FNTP-</t>
    </r>
    <r>
      <rPr>
        <sz val="8"/>
        <color theme="1"/>
        <rFont val="Futura Std Book"/>
        <family val="2"/>
      </rPr>
      <t>041</t>
    </r>
    <r>
      <rPr>
        <sz val="8"/>
        <rFont val="Futura Std Book"/>
        <family val="2"/>
      </rPr>
      <t>-2018</t>
    </r>
  </si>
  <si>
    <t>Consolidación del centro de información turística de Colombia- Citur mediante la creación e integración del sistema de información turística regional del departamento del Vichada - SITUR Vichada.</t>
  </si>
  <si>
    <t>FNTP-051-2018</t>
  </si>
  <si>
    <t>Rueda de Negocios en el Marco del Congreso Nacional de la Hotelería 2018</t>
  </si>
  <si>
    <t>NA</t>
  </si>
  <si>
    <t>Innovación y desarrollo tecnológico</t>
  </si>
  <si>
    <t>Programa 1: Mercadeo y promoción turística a nivel nacional</t>
  </si>
  <si>
    <t xml:space="preserve">Información Turística </t>
  </si>
  <si>
    <t>devuelto por  no contar con recursos para su aprobación</t>
  </si>
  <si>
    <t>noviembre 2017 a mayo 2018</t>
  </si>
  <si>
    <t>devuelto  el 21 mayo de 2018 por falta de recursos presupuestales</t>
  </si>
  <si>
    <t>Retirado por el Proponente 25 junio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</si>
</sst>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quot;$&quot;* #,##0.00_-;\-&quot;$&quot;* #,##0.00_-;_-&quot;$&quot;* &quot;-&quot;??_-;_-@_-"/>
    <numFmt numFmtId="43" formatCode="_-* #,##0.00_-;\-* #,##0.00_-;_-* &quot;-&quot;??_-;_-@_-"/>
    <numFmt numFmtId="164" formatCode="_(&quot;$&quot;\ * #,##0_);_(&quot;$&quot;\ * \(#,##0\);_(&quot;$&quot;\ * &quot;-&quot;_);_(@_)"/>
    <numFmt numFmtId="165" formatCode="#,##0.00\ &quot;€&quot;;\-#,##0.00\ &quot;€&quot;"/>
    <numFmt numFmtId="166" formatCode="_-* #,##0.00\ _€_-;\-* #,##0.00\ _€_-;_-* &quot;-&quot;??\ _€_-;_-@_-"/>
    <numFmt numFmtId="167" formatCode="_ * #,##0.00_ ;_ * \-#,##0.00_ ;_ * &quot;-&quot;??_ ;_ @_ "/>
    <numFmt numFmtId="168" formatCode="_ * #,##0.0_ ;_ * \-#,##0.0_ ;_ * &quot;-&quot;??_ ;_ @_ "/>
    <numFmt numFmtId="169" formatCode="_ * #,##0.0000_ ;_ * \-#,##0.0000_ ;_ * &quot;-&quot;??_ ;_ @_ "/>
    <numFmt numFmtId="170" formatCode="_-* #,##0.0000\ _€_-;\-* #,##0.0000\ _€_-;_-* &quot;-&quot;??\ _€_-;_-@_-"/>
    <numFmt numFmtId="171" formatCode="dd/mm/yyyy;@"/>
  </numFmts>
  <fonts count="32" x14ac:knownFonts="1">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b/>
      <sz val="9"/>
      <color indexed="81"/>
      <name val="Tahoma"/>
      <family val="2"/>
    </font>
    <font>
      <b/>
      <sz val="10"/>
      <name val="Arial"/>
      <family val="2"/>
    </font>
    <font>
      <sz val="10"/>
      <color theme="1"/>
      <name val="Arial"/>
      <family val="2"/>
    </font>
    <font>
      <b/>
      <sz val="12"/>
      <name val="Arial"/>
      <family val="2"/>
    </font>
    <font>
      <b/>
      <sz val="12"/>
      <color rgb="FFA21984"/>
      <name val="Arial"/>
      <family val="2"/>
    </font>
    <font>
      <b/>
      <sz val="12"/>
      <color theme="1"/>
      <name val="Arial"/>
      <family val="2"/>
    </font>
    <font>
      <sz val="9"/>
      <color theme="1"/>
      <name val="Arial"/>
      <family val="2"/>
    </font>
    <font>
      <sz val="9"/>
      <name val="Arial"/>
      <family val="2"/>
    </font>
    <font>
      <b/>
      <i/>
      <sz val="10"/>
      <name val="Arial"/>
      <family val="2"/>
    </font>
    <font>
      <b/>
      <sz val="10"/>
      <color rgb="FFA21984"/>
      <name val="Arial"/>
      <family val="2"/>
    </font>
    <font>
      <sz val="10"/>
      <color rgb="FFA21984"/>
      <name val="Arial"/>
      <family val="2"/>
    </font>
    <font>
      <i/>
      <sz val="10"/>
      <name val="Arial"/>
      <family val="2"/>
    </font>
    <font>
      <sz val="10"/>
      <color indexed="12"/>
      <name val="Arial"/>
      <family val="2"/>
    </font>
    <font>
      <b/>
      <i/>
      <sz val="10"/>
      <color indexed="10"/>
      <name val="Arial"/>
      <family val="2"/>
    </font>
    <font>
      <i/>
      <sz val="10"/>
      <color indexed="12"/>
      <name val="Arial"/>
      <family val="2"/>
    </font>
    <font>
      <sz val="11"/>
      <color indexed="8"/>
      <name val="Calibri"/>
      <family val="2"/>
    </font>
    <font>
      <sz val="9"/>
      <color indexed="81"/>
      <name val="Tahoma"/>
      <family val="2"/>
    </font>
    <font>
      <b/>
      <sz val="14"/>
      <name val="Arial"/>
      <family val="2"/>
    </font>
    <font>
      <b/>
      <sz val="11"/>
      <color rgb="FFA21984"/>
      <name val="Arial"/>
      <family val="2"/>
    </font>
    <font>
      <sz val="10"/>
      <name val="Arial"/>
      <family val="2"/>
    </font>
    <font>
      <sz val="10"/>
      <name val="Arial"/>
      <family val="2"/>
    </font>
    <font>
      <sz val="9"/>
      <color rgb="FF000000"/>
      <name val="Arial"/>
      <family val="2"/>
    </font>
    <font>
      <b/>
      <sz val="9"/>
      <name val="Arial"/>
      <family val="2"/>
    </font>
    <font>
      <b/>
      <sz val="11"/>
      <color rgb="FF000000"/>
      <name val="Calibri"/>
      <family val="2"/>
    </font>
    <font>
      <sz val="11"/>
      <color rgb="FF000000"/>
      <name val="Calibri"/>
      <family val="2"/>
    </font>
    <font>
      <sz val="8"/>
      <color theme="1"/>
      <name val="Futura Std Book"/>
      <family val="2"/>
    </font>
    <font>
      <sz val="8"/>
      <name val="Futura Std Book"/>
      <family val="2"/>
    </font>
  </fonts>
  <fills count="10">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00"/>
        <bgColor indexed="64"/>
      </patternFill>
    </fill>
    <fill>
      <patternFill patternType="solid">
        <fgColor rgb="FF66FF33"/>
        <bgColor indexed="64"/>
      </patternFill>
    </fill>
  </fills>
  <borders count="38">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style="thin">
        <color theme="0"/>
      </right>
      <top style="thin">
        <color theme="0" tint="-0.24994659260841701"/>
      </top>
      <bottom style="thin">
        <color theme="0" tint="-0.24994659260841701"/>
      </bottom>
      <diagonal/>
    </border>
    <border>
      <left style="thin">
        <color theme="0" tint="-0.24994659260841701"/>
      </left>
      <right style="thin">
        <color theme="0"/>
      </right>
      <top style="thin">
        <color theme="0" tint="-0.24994659260841701"/>
      </top>
      <bottom style="thin">
        <color theme="0"/>
      </bottom>
      <diagonal/>
    </border>
    <border>
      <left style="thin">
        <color theme="0"/>
      </left>
      <right style="thin">
        <color theme="0"/>
      </right>
      <top style="thin">
        <color theme="0" tint="-0.24994659260841701"/>
      </top>
      <bottom style="thin">
        <color theme="0"/>
      </bottom>
      <diagonal/>
    </border>
    <border>
      <left style="thin">
        <color theme="0"/>
      </left>
      <right style="thin">
        <color theme="0" tint="-0.24994659260841701"/>
      </right>
      <top style="thin">
        <color theme="0" tint="-0.24994659260841701"/>
      </top>
      <bottom style="thin">
        <color theme="0"/>
      </bottom>
      <diagonal/>
    </border>
    <border>
      <left style="thin">
        <color theme="0" tint="-0.24994659260841701"/>
      </left>
      <right style="thin">
        <color theme="0"/>
      </right>
      <top style="thin">
        <color theme="0"/>
      </top>
      <bottom style="thin">
        <color theme="0" tint="-0.24994659260841701"/>
      </bottom>
      <diagonal/>
    </border>
    <border>
      <left style="thin">
        <color theme="0"/>
      </left>
      <right style="thin">
        <color theme="0"/>
      </right>
      <top style="thin">
        <color theme="0"/>
      </top>
      <bottom style="thin">
        <color theme="0" tint="-0.24994659260841701"/>
      </bottom>
      <diagonal/>
    </border>
    <border>
      <left style="thin">
        <color theme="0"/>
      </left>
      <right style="thin">
        <color theme="0" tint="-0.24994659260841701"/>
      </right>
      <top style="thin">
        <color theme="0"/>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4">
    <xf numFmtId="0" fontId="0" fillId="0" borderId="0"/>
    <xf numFmtId="43" fontId="4" fillId="0" borderId="0" applyFont="0" applyFill="0" applyBorder="0" applyAlignment="0" applyProtection="0"/>
    <xf numFmtId="0" fontId="3" fillId="0" borderId="0" applyFont="0" applyFill="0" applyBorder="0" applyAlignment="0" applyProtection="0"/>
    <xf numFmtId="165" fontId="3" fillId="0" borderId="0" applyFont="0" applyFill="0" applyBorder="0" applyAlignment="0" applyProtection="0"/>
    <xf numFmtId="0" fontId="3" fillId="0" borderId="0"/>
    <xf numFmtId="0" fontId="2" fillId="0" borderId="0"/>
    <xf numFmtId="167" fontId="3" fillId="0" borderId="0" applyFont="0" applyFill="0" applyBorder="0" applyAlignment="0" applyProtection="0"/>
    <xf numFmtId="166" fontId="3" fillId="0" borderId="0" applyFont="0" applyFill="0" applyBorder="0" applyAlignment="0" applyProtection="0"/>
    <xf numFmtId="9" fontId="3" fillId="0" borderId="0" applyFont="0" applyFill="0" applyBorder="0" applyAlignment="0" applyProtection="0"/>
    <xf numFmtId="0" fontId="3" fillId="0" borderId="0"/>
    <xf numFmtId="0" fontId="20" fillId="0" borderId="0"/>
    <xf numFmtId="44" fontId="1" fillId="0" borderId="0" applyFont="0" applyFill="0" applyBorder="0" applyAlignment="0" applyProtection="0"/>
    <xf numFmtId="9" fontId="24" fillId="0" borderId="0" applyFont="0" applyFill="0" applyBorder="0" applyAlignment="0" applyProtection="0"/>
    <xf numFmtId="164" fontId="25" fillId="0" borderId="0" applyFont="0" applyFill="0" applyBorder="0" applyAlignment="0" applyProtection="0"/>
  </cellStyleXfs>
  <cellXfs count="180">
    <xf numFmtId="0" fontId="0" fillId="0" borderId="0" xfId="0"/>
    <xf numFmtId="0" fontId="12" fillId="2" borderId="10" xfId="5" applyFont="1" applyFill="1" applyBorder="1" applyAlignment="1">
      <alignment horizontal="left" vertical="center" wrapText="1"/>
    </xf>
    <xf numFmtId="0" fontId="7" fillId="2" borderId="0" xfId="5" applyFont="1" applyFill="1"/>
    <xf numFmtId="0" fontId="7" fillId="2" borderId="2" xfId="5" applyFont="1" applyFill="1" applyBorder="1"/>
    <xf numFmtId="0" fontId="3" fillId="2" borderId="0" xfId="5" applyFont="1" applyFill="1"/>
    <xf numFmtId="0" fontId="6" fillId="2" borderId="9" xfId="5" applyFont="1" applyFill="1" applyBorder="1" applyAlignment="1">
      <alignment vertical="center" wrapText="1"/>
    </xf>
    <xf numFmtId="0" fontId="7" fillId="2" borderId="0" xfId="5" applyFont="1" applyFill="1" applyBorder="1"/>
    <xf numFmtId="0" fontId="13" fillId="2" borderId="5" xfId="5" applyFont="1" applyFill="1" applyBorder="1" applyAlignment="1">
      <alignment horizontal="center" vertical="center" wrapText="1"/>
    </xf>
    <xf numFmtId="0" fontId="3" fillId="2" borderId="0" xfId="5" applyFont="1" applyFill="1" applyAlignment="1">
      <alignment vertical="center"/>
    </xf>
    <xf numFmtId="0" fontId="7" fillId="2" borderId="0" xfId="5" applyFont="1" applyFill="1" applyAlignment="1">
      <alignment vertical="center"/>
    </xf>
    <xf numFmtId="0" fontId="6" fillId="2" borderId="1" xfId="5" applyFont="1" applyFill="1" applyBorder="1" applyAlignment="1">
      <alignment vertical="center" wrapText="1"/>
    </xf>
    <xf numFmtId="0" fontId="3" fillId="2" borderId="1" xfId="5" applyFont="1" applyFill="1" applyBorder="1" applyAlignment="1">
      <alignment horizontal="left" vertical="center" wrapText="1"/>
    </xf>
    <xf numFmtId="0" fontId="3" fillId="2" borderId="1" xfId="5" applyFont="1" applyFill="1" applyBorder="1" applyAlignment="1">
      <alignment horizontal="justify" vertical="top" wrapText="1"/>
    </xf>
    <xf numFmtId="9" fontId="3" fillId="2" borderId="1" xfId="5" applyNumberFormat="1" applyFont="1" applyFill="1" applyBorder="1" applyAlignment="1">
      <alignment horizontal="left" vertical="center" wrapText="1"/>
    </xf>
    <xf numFmtId="0" fontId="11" fillId="2" borderId="4" xfId="5" applyFont="1" applyFill="1" applyBorder="1" applyAlignment="1">
      <alignment horizontal="left"/>
    </xf>
    <xf numFmtId="0" fontId="12" fillId="2" borderId="7" xfId="5" applyFont="1" applyFill="1" applyBorder="1" applyAlignment="1">
      <alignment horizontal="left" vertical="top" wrapText="1"/>
    </xf>
    <xf numFmtId="0" fontId="16" fillId="0" borderId="0" xfId="4" applyFont="1"/>
    <xf numFmtId="0" fontId="16" fillId="0" borderId="0" xfId="4" applyFont="1" applyProtection="1">
      <protection hidden="1"/>
    </xf>
    <xf numFmtId="0" fontId="16" fillId="0" borderId="0" xfId="4" applyFont="1" applyAlignment="1"/>
    <xf numFmtId="0" fontId="16" fillId="0" borderId="0" xfId="4" applyFont="1" applyAlignment="1" applyProtection="1">
      <protection hidden="1"/>
    </xf>
    <xf numFmtId="0" fontId="13" fillId="0" borderId="2" xfId="4" applyFont="1" applyBorder="1" applyAlignment="1" applyProtection="1">
      <protection locked="0"/>
    </xf>
    <xf numFmtId="0" fontId="13" fillId="0" borderId="3" xfId="4" applyFont="1" applyBorder="1" applyAlignment="1" applyProtection="1">
      <protection locked="0"/>
    </xf>
    <xf numFmtId="0" fontId="13" fillId="0" borderId="9" xfId="4" applyFont="1" applyBorder="1" applyAlignment="1" applyProtection="1">
      <protection locked="0"/>
    </xf>
    <xf numFmtId="0" fontId="13" fillId="0" borderId="0" xfId="4" applyFont="1" applyBorder="1" applyAlignment="1" applyProtection="1">
      <protection locked="0"/>
    </xf>
    <xf numFmtId="0" fontId="16" fillId="0" borderId="0" xfId="4" applyFont="1" applyProtection="1">
      <protection locked="0"/>
    </xf>
    <xf numFmtId="0" fontId="13" fillId="2" borderId="0" xfId="4" applyFont="1" applyFill="1"/>
    <xf numFmtId="0" fontId="13" fillId="2" borderId="0" xfId="4" applyFont="1" applyFill="1" applyProtection="1">
      <protection hidden="1"/>
    </xf>
    <xf numFmtId="0" fontId="13" fillId="2" borderId="0" xfId="4" applyFont="1" applyFill="1" applyAlignment="1" applyProtection="1">
      <protection hidden="1"/>
    </xf>
    <xf numFmtId="0" fontId="16" fillId="2" borderId="0" xfId="4" applyFont="1" applyFill="1"/>
    <xf numFmtId="0" fontId="16" fillId="2" borderId="0" xfId="4" applyFont="1" applyFill="1" applyProtection="1">
      <protection hidden="1"/>
    </xf>
    <xf numFmtId="0" fontId="16" fillId="2" borderId="0" xfId="4" applyFont="1" applyFill="1" applyAlignment="1" applyProtection="1">
      <protection hidden="1"/>
    </xf>
    <xf numFmtId="0" fontId="16" fillId="2" borderId="0" xfId="4" applyFont="1" applyFill="1" applyAlignment="1"/>
    <xf numFmtId="0" fontId="16" fillId="2" borderId="0" xfId="4" applyFont="1" applyFill="1" applyBorder="1" applyProtection="1">
      <protection locked="0"/>
    </xf>
    <xf numFmtId="0" fontId="18" fillId="2" borderId="0" xfId="4" applyFont="1" applyFill="1" applyBorder="1" applyProtection="1">
      <protection locked="0"/>
    </xf>
    <xf numFmtId="0" fontId="3" fillId="2" borderId="0" xfId="4" applyFont="1" applyFill="1" applyBorder="1" applyAlignment="1" applyProtection="1">
      <alignment horizontal="center"/>
      <protection locked="0"/>
    </xf>
    <xf numFmtId="166" fontId="3" fillId="2" borderId="0" xfId="7" applyFont="1" applyFill="1" applyBorder="1" applyAlignment="1" applyProtection="1">
      <alignment horizontal="left"/>
      <protection locked="0"/>
    </xf>
    <xf numFmtId="9" fontId="3" fillId="2" borderId="0" xfId="8" applyFont="1" applyFill="1" applyBorder="1" applyAlignment="1" applyProtection="1">
      <alignment horizontal="left"/>
      <protection locked="0"/>
    </xf>
    <xf numFmtId="170" fontId="16" fillId="2" borderId="0" xfId="7" applyNumberFormat="1" applyFont="1" applyFill="1" applyProtection="1">
      <protection hidden="1"/>
    </xf>
    <xf numFmtId="169" fontId="3" fillId="2" borderId="0" xfId="6" applyNumberFormat="1" applyFont="1" applyFill="1" applyBorder="1" applyAlignment="1" applyProtection="1">
      <alignment horizontal="center"/>
      <protection locked="0"/>
    </xf>
    <xf numFmtId="9" fontId="3" fillId="2" borderId="0" xfId="8" applyFont="1" applyFill="1" applyBorder="1" applyAlignment="1" applyProtection="1">
      <alignment horizontal="left"/>
    </xf>
    <xf numFmtId="168" fontId="17" fillId="2" borderId="0" xfId="6" applyNumberFormat="1" applyFont="1" applyFill="1" applyBorder="1" applyAlignment="1" applyProtection="1">
      <alignment horizontal="center"/>
      <protection locked="0"/>
    </xf>
    <xf numFmtId="0" fontId="3" fillId="2" borderId="5" xfId="4" applyFont="1" applyFill="1" applyBorder="1" applyAlignment="1" applyProtection="1">
      <alignment horizontal="left"/>
      <protection locked="0"/>
    </xf>
    <xf numFmtId="0" fontId="3" fillId="2" borderId="6" xfId="4" applyFont="1" applyFill="1" applyBorder="1" applyAlignment="1" applyProtection="1">
      <alignment horizontal="left"/>
      <protection locked="0"/>
    </xf>
    <xf numFmtId="0" fontId="13" fillId="2" borderId="0" xfId="4" applyFont="1" applyFill="1" applyAlignment="1">
      <alignment horizontal="center" vertical="center" wrapText="1"/>
    </xf>
    <xf numFmtId="0" fontId="13" fillId="2" borderId="0" xfId="4" applyFont="1" applyFill="1" applyAlignment="1" applyProtection="1">
      <alignment horizontal="center" vertical="center" wrapText="1"/>
      <protection hidden="1"/>
    </xf>
    <xf numFmtId="0" fontId="12" fillId="0" borderId="4" xfId="4" applyFont="1" applyBorder="1" applyAlignment="1" applyProtection="1">
      <protection locked="0"/>
    </xf>
    <xf numFmtId="0" fontId="12" fillId="2" borderId="7" xfId="4" applyFont="1" applyFill="1" applyBorder="1" applyAlignment="1" applyProtection="1">
      <alignment horizontal="left" vertical="top"/>
      <protection locked="0"/>
    </xf>
    <xf numFmtId="0" fontId="12" fillId="0" borderId="10" xfId="4" applyFont="1" applyBorder="1" applyAlignment="1" applyProtection="1">
      <alignment vertical="center"/>
      <protection locked="0"/>
    </xf>
    <xf numFmtId="0" fontId="3" fillId="2" borderId="0" xfId="6" applyNumberFormat="1" applyFont="1" applyFill="1" applyBorder="1" applyAlignment="1" applyProtection="1">
      <alignment horizontal="center"/>
      <protection locked="0"/>
    </xf>
    <xf numFmtId="0" fontId="3" fillId="2" borderId="1" xfId="4" applyFont="1" applyFill="1" applyBorder="1" applyAlignment="1" applyProtection="1">
      <alignment horizontal="left" vertical="justify"/>
      <protection locked="0"/>
    </xf>
    <xf numFmtId="0" fontId="6" fillId="2" borderId="1" xfId="4" applyFont="1" applyFill="1" applyBorder="1" applyAlignment="1" applyProtection="1">
      <alignment horizontal="center" vertical="center"/>
      <protection locked="0"/>
    </xf>
    <xf numFmtId="0" fontId="6" fillId="2" borderId="1" xfId="4" applyFont="1" applyFill="1" applyBorder="1" applyAlignment="1" applyProtection="1">
      <alignment horizontal="center" vertical="top" wrapText="1"/>
      <protection locked="0"/>
    </xf>
    <xf numFmtId="0" fontId="3" fillId="2" borderId="1" xfId="4" applyFont="1" applyFill="1" applyBorder="1" applyAlignment="1" applyProtection="1">
      <alignment horizontal="center" vertical="top" wrapText="1"/>
      <protection locked="0"/>
    </xf>
    <xf numFmtId="0" fontId="14" fillId="7" borderId="13" xfId="4" applyFont="1" applyFill="1" applyBorder="1" applyAlignment="1">
      <alignment vertical="center" wrapText="1"/>
    </xf>
    <xf numFmtId="0" fontId="14" fillId="7" borderId="13" xfId="4" applyFont="1" applyFill="1" applyBorder="1" applyAlignment="1" applyProtection="1">
      <alignment horizontal="center" vertical="center" wrapText="1"/>
      <protection locked="0"/>
    </xf>
    <xf numFmtId="0" fontId="17" fillId="6" borderId="14" xfId="4" applyFont="1" applyFill="1" applyBorder="1" applyAlignment="1" applyProtection="1">
      <alignment horizontal="left" vertical="center" wrapText="1"/>
      <protection locked="0"/>
    </xf>
    <xf numFmtId="0" fontId="14" fillId="7" borderId="16" xfId="4" applyFont="1" applyFill="1" applyBorder="1" applyAlignment="1" applyProtection="1">
      <alignment horizontal="center" vertical="center" wrapText="1"/>
      <protection locked="0"/>
    </xf>
    <xf numFmtId="0" fontId="6" fillId="7" borderId="17" xfId="4" applyFont="1" applyFill="1" applyBorder="1" applyAlignment="1" applyProtection="1">
      <alignment horizontal="center" vertical="center"/>
      <protection locked="0"/>
    </xf>
    <xf numFmtId="0" fontId="3" fillId="0" borderId="9" xfId="4" applyFont="1" applyBorder="1" applyAlignment="1" applyProtection="1">
      <alignment vertical="center" wrapText="1"/>
    </xf>
    <xf numFmtId="0" fontId="3" fillId="3" borderId="9" xfId="4" applyFont="1" applyFill="1" applyBorder="1" applyAlignment="1" applyProtection="1">
      <alignment vertical="center"/>
    </xf>
    <xf numFmtId="0" fontId="3" fillId="4" borderId="9" xfId="4" applyFont="1" applyFill="1" applyBorder="1" applyAlignment="1" applyProtection="1">
      <alignment vertical="center"/>
    </xf>
    <xf numFmtId="0" fontId="3" fillId="5" borderId="9" xfId="4" applyFont="1" applyFill="1" applyBorder="1" applyAlignment="1" applyProtection="1">
      <alignment vertical="center"/>
    </xf>
    <xf numFmtId="0" fontId="3" fillId="0" borderId="5" xfId="4" applyFont="1" applyBorder="1" applyAlignment="1" applyProtection="1">
      <alignment vertical="center"/>
    </xf>
    <xf numFmtId="0" fontId="16" fillId="2" borderId="2" xfId="4" applyFont="1" applyFill="1" applyBorder="1" applyProtection="1">
      <protection locked="0"/>
    </xf>
    <xf numFmtId="0" fontId="16" fillId="2" borderId="3" xfId="4" applyFont="1" applyFill="1" applyBorder="1" applyProtection="1">
      <protection locked="0"/>
    </xf>
    <xf numFmtId="0" fontId="16" fillId="2" borderId="4" xfId="4" applyFont="1" applyFill="1" applyBorder="1" applyProtection="1">
      <protection locked="0"/>
    </xf>
    <xf numFmtId="0" fontId="16" fillId="2" borderId="9" xfId="4" applyFont="1" applyFill="1" applyBorder="1" applyProtection="1">
      <protection locked="0"/>
    </xf>
    <xf numFmtId="0" fontId="16" fillId="2" borderId="10" xfId="4" applyFont="1" applyFill="1" applyBorder="1" applyProtection="1">
      <protection locked="0"/>
    </xf>
    <xf numFmtId="0" fontId="3" fillId="2" borderId="9" xfId="4" applyFont="1" applyFill="1" applyBorder="1" applyAlignment="1" applyProtection="1">
      <alignment horizontal="left" vertical="justify"/>
      <protection locked="0"/>
    </xf>
    <xf numFmtId="9" fontId="3" fillId="2" borderId="10" xfId="8" applyFont="1" applyFill="1" applyBorder="1" applyAlignment="1" applyProtection="1">
      <alignment horizontal="left"/>
      <protection locked="0"/>
    </xf>
    <xf numFmtId="0" fontId="3" fillId="2" borderId="9" xfId="4" applyFont="1" applyFill="1" applyBorder="1" applyAlignment="1" applyProtection="1">
      <alignment horizontal="center" vertical="justify"/>
      <protection locked="0"/>
    </xf>
    <xf numFmtId="0" fontId="3" fillId="2" borderId="5" xfId="4" applyFont="1" applyFill="1" applyBorder="1" applyAlignment="1" applyProtection="1">
      <alignment horizontal="center" vertical="justify"/>
      <protection locked="0"/>
    </xf>
    <xf numFmtId="0" fontId="16" fillId="2" borderId="6" xfId="4" applyFont="1" applyFill="1" applyBorder="1" applyProtection="1">
      <protection locked="0"/>
    </xf>
    <xf numFmtId="0" fontId="16" fillId="2" borderId="7" xfId="4" applyFont="1" applyFill="1" applyBorder="1" applyProtection="1">
      <protection locked="0"/>
    </xf>
    <xf numFmtId="0" fontId="0" fillId="2" borderId="0" xfId="0" applyFill="1"/>
    <xf numFmtId="0" fontId="0" fillId="2" borderId="0" xfId="0" applyFill="1" applyAlignment="1">
      <alignment wrapText="1"/>
    </xf>
    <xf numFmtId="9" fontId="17" fillId="2" borderId="1" xfId="6" applyNumberFormat="1" applyFont="1" applyFill="1" applyBorder="1" applyAlignment="1" applyProtection="1">
      <alignment horizontal="center"/>
      <protection locked="0"/>
    </xf>
    <xf numFmtId="0" fontId="12" fillId="0" borderId="26" xfId="0" applyFont="1" applyFill="1" applyBorder="1" applyAlignment="1">
      <alignment horizontal="left" vertical="center" wrapText="1"/>
    </xf>
    <xf numFmtId="14" fontId="12" fillId="0" borderId="26" xfId="0" applyNumberFormat="1" applyFont="1" applyFill="1" applyBorder="1" applyAlignment="1">
      <alignment horizontal="center" vertical="center" wrapText="1"/>
    </xf>
    <xf numFmtId="14" fontId="12" fillId="0" borderId="26" xfId="0" applyNumberFormat="1" applyFont="1" applyFill="1" applyBorder="1" applyAlignment="1">
      <alignment horizontal="center" vertical="center"/>
    </xf>
    <xf numFmtId="9" fontId="3" fillId="2" borderId="1" xfId="12" applyFont="1" applyFill="1" applyBorder="1" applyAlignment="1" applyProtection="1">
      <alignment horizontal="center"/>
      <protection locked="0"/>
    </xf>
    <xf numFmtId="9" fontId="17" fillId="2" borderId="1" xfId="12" applyFont="1" applyFill="1" applyBorder="1" applyAlignment="1" applyProtection="1">
      <alignment horizontal="center"/>
      <protection locked="0"/>
    </xf>
    <xf numFmtId="9" fontId="17" fillId="2" borderId="1" xfId="12" applyFont="1" applyFill="1" applyBorder="1" applyAlignment="1" applyProtection="1">
      <alignment horizontal="center" vertical="center"/>
      <protection locked="0"/>
    </xf>
    <xf numFmtId="14" fontId="12" fillId="0" borderId="26" xfId="0" applyNumberFormat="1" applyFont="1" applyFill="1" applyBorder="1" applyAlignment="1">
      <alignment horizontal="left" vertical="center" wrapText="1"/>
    </xf>
    <xf numFmtId="164" fontId="12" fillId="0" borderId="26" xfId="13" applyFont="1" applyFill="1" applyBorder="1" applyAlignment="1">
      <alignment horizontal="left" vertical="center" wrapText="1"/>
    </xf>
    <xf numFmtId="164" fontId="12" fillId="0" borderId="26" xfId="13" applyFont="1" applyFill="1" applyBorder="1" applyAlignment="1">
      <alignment horizontal="center" vertical="center" wrapText="1"/>
    </xf>
    <xf numFmtId="164" fontId="12" fillId="0" borderId="26" xfId="13" applyFont="1" applyFill="1" applyBorder="1" applyAlignment="1">
      <alignment vertical="center"/>
    </xf>
    <xf numFmtId="0" fontId="12" fillId="0" borderId="27" xfId="0" applyFont="1" applyFill="1" applyBorder="1" applyAlignment="1">
      <alignment horizontal="left" vertical="center" wrapText="1"/>
    </xf>
    <xf numFmtId="0" fontId="12" fillId="0" borderId="27" xfId="0" applyFont="1" applyFill="1" applyBorder="1" applyAlignment="1">
      <alignment horizontal="left" vertical="center"/>
    </xf>
    <xf numFmtId="0" fontId="12" fillId="0" borderId="30" xfId="0" applyFont="1" applyFill="1" applyBorder="1" applyAlignment="1">
      <alignment horizontal="left" vertical="center" wrapText="1"/>
    </xf>
    <xf numFmtId="14" fontId="12" fillId="0" borderId="30" xfId="0" applyNumberFormat="1" applyFont="1" applyFill="1" applyBorder="1" applyAlignment="1">
      <alignment horizontal="left" vertical="center" wrapText="1"/>
    </xf>
    <xf numFmtId="0" fontId="26" fillId="0" borderId="29" xfId="0" applyFont="1" applyFill="1" applyBorder="1" applyAlignment="1">
      <alignment horizontal="left" vertical="center" wrapText="1"/>
    </xf>
    <xf numFmtId="14" fontId="12" fillId="0" borderId="31" xfId="0" applyNumberFormat="1" applyFont="1" applyFill="1" applyBorder="1" applyAlignment="1">
      <alignment horizontal="left" vertical="center" wrapText="1"/>
    </xf>
    <xf numFmtId="0" fontId="23" fillId="7" borderId="32" xfId="0" applyFont="1" applyFill="1" applyBorder="1" applyAlignment="1">
      <alignment horizontal="center" vertical="center" wrapText="1"/>
    </xf>
    <xf numFmtId="0" fontId="23" fillId="7" borderId="33" xfId="0" applyFont="1" applyFill="1" applyBorder="1" applyAlignment="1">
      <alignment horizontal="center" vertical="center" wrapText="1"/>
    </xf>
    <xf numFmtId="0" fontId="23" fillId="7" borderId="34" xfId="0" applyFont="1" applyFill="1" applyBorder="1" applyAlignment="1">
      <alignment horizontal="center" vertical="center" wrapText="1"/>
    </xf>
    <xf numFmtId="0" fontId="0" fillId="2" borderId="26" xfId="0" applyFill="1" applyBorder="1"/>
    <xf numFmtId="0" fontId="0" fillId="2" borderId="29" xfId="0" applyFill="1" applyBorder="1"/>
    <xf numFmtId="1" fontId="27" fillId="0" borderId="26" xfId="0" applyNumberFormat="1" applyFont="1" applyFill="1" applyBorder="1" applyAlignment="1">
      <alignment horizontal="center" vertical="center" wrapText="1"/>
    </xf>
    <xf numFmtId="1" fontId="27" fillId="0" borderId="29" xfId="0" applyNumberFormat="1" applyFont="1" applyFill="1" applyBorder="1" applyAlignment="1">
      <alignment horizontal="center" vertical="center" wrapText="1"/>
    </xf>
    <xf numFmtId="9" fontId="0" fillId="2" borderId="0" xfId="12" applyFont="1" applyFill="1"/>
    <xf numFmtId="9" fontId="17" fillId="2" borderId="1" xfId="6" applyNumberFormat="1" applyFont="1" applyFill="1" applyBorder="1" applyAlignment="1" applyProtection="1">
      <alignment horizontal="center" vertical="center"/>
      <protection locked="0"/>
    </xf>
    <xf numFmtId="0" fontId="28" fillId="0" borderId="35" xfId="0" applyFont="1" applyBorder="1" applyAlignment="1">
      <alignment horizontal="left" vertical="center"/>
    </xf>
    <xf numFmtId="0" fontId="28" fillId="0" borderId="35" xfId="0" applyFont="1" applyBorder="1" applyAlignment="1">
      <alignment horizontal="center" vertical="center"/>
    </xf>
    <xf numFmtId="171" fontId="29" fillId="0" borderId="0" xfId="0" applyNumberFormat="1" applyFont="1" applyAlignment="1">
      <alignment horizontal="center" vertical="center"/>
    </xf>
    <xf numFmtId="0" fontId="0" fillId="0" borderId="35" xfId="0" applyBorder="1"/>
    <xf numFmtId="171" fontId="29" fillId="0" borderId="35" xfId="0" applyNumberFormat="1" applyFont="1" applyBorder="1" applyAlignment="1">
      <alignment horizontal="center" vertical="center"/>
    </xf>
    <xf numFmtId="0" fontId="29" fillId="0" borderId="0" xfId="0" applyFont="1" applyAlignment="1">
      <alignment vertical="center"/>
    </xf>
    <xf numFmtId="0" fontId="29" fillId="0" borderId="35" xfId="0" applyFont="1" applyBorder="1" applyAlignment="1">
      <alignment vertical="center"/>
    </xf>
    <xf numFmtId="0" fontId="26" fillId="0" borderId="26" xfId="0" applyFont="1" applyFill="1" applyBorder="1" applyAlignment="1">
      <alignment horizontal="left" vertical="center" wrapText="1"/>
    </xf>
    <xf numFmtId="0" fontId="12" fillId="0" borderId="28" xfId="0" applyFont="1" applyFill="1" applyBorder="1" applyAlignment="1">
      <alignment horizontal="left" vertical="center" wrapText="1"/>
    </xf>
    <xf numFmtId="0" fontId="26" fillId="0" borderId="27" xfId="0" applyFont="1" applyFill="1" applyBorder="1" applyAlignment="1">
      <alignment horizontal="left" vertical="center" wrapText="1"/>
    </xf>
    <xf numFmtId="14" fontId="12" fillId="0" borderId="36" xfId="0" applyNumberFormat="1" applyFont="1" applyFill="1" applyBorder="1" applyAlignment="1">
      <alignment horizontal="center" vertical="center" wrapText="1"/>
    </xf>
    <xf numFmtId="0" fontId="12" fillId="0" borderId="36" xfId="0" applyFont="1" applyFill="1" applyBorder="1" applyAlignment="1">
      <alignment horizontal="left" vertical="center" wrapText="1"/>
    </xf>
    <xf numFmtId="164" fontId="12" fillId="0" borderId="36" xfId="13" applyFont="1" applyFill="1" applyBorder="1" applyAlignment="1">
      <alignment horizontal="left" vertical="center" wrapText="1"/>
    </xf>
    <xf numFmtId="0" fontId="12" fillId="0" borderId="29" xfId="0" applyFont="1" applyFill="1" applyBorder="1" applyAlignment="1">
      <alignment horizontal="left" vertical="center" wrapText="1"/>
    </xf>
    <xf numFmtId="164" fontId="12" fillId="0" borderId="29" xfId="13" applyFont="1" applyFill="1" applyBorder="1" applyAlignment="1">
      <alignment horizontal="left" vertical="center" wrapText="1"/>
    </xf>
    <xf numFmtId="14" fontId="12" fillId="0" borderId="37" xfId="0" applyNumberFormat="1" applyFont="1" applyFill="1" applyBorder="1" applyAlignment="1">
      <alignment horizontal="left" vertical="center" wrapText="1"/>
    </xf>
    <xf numFmtId="14" fontId="12" fillId="0" borderId="29" xfId="0" applyNumberFormat="1" applyFont="1" applyFill="1" applyBorder="1" applyAlignment="1">
      <alignment horizontal="center" vertical="center" wrapText="1"/>
    </xf>
    <xf numFmtId="14" fontId="12" fillId="8" borderId="30" xfId="0" applyNumberFormat="1" applyFont="1" applyFill="1" applyBorder="1" applyAlignment="1">
      <alignment horizontal="left" vertical="center" wrapText="1"/>
    </xf>
    <xf numFmtId="0" fontId="12" fillId="8" borderId="27" xfId="0" applyFont="1" applyFill="1" applyBorder="1" applyAlignment="1">
      <alignment horizontal="left" vertical="center" wrapText="1"/>
    </xf>
    <xf numFmtId="0" fontId="12" fillId="8" borderId="26" xfId="0" applyFont="1" applyFill="1" applyBorder="1" applyAlignment="1">
      <alignment horizontal="left" vertical="center" wrapText="1"/>
    </xf>
    <xf numFmtId="0" fontId="10" fillId="2" borderId="3" xfId="5" applyFont="1" applyFill="1" applyBorder="1" applyAlignment="1">
      <alignment horizontal="center" vertical="center" wrapText="1"/>
    </xf>
    <xf numFmtId="0" fontId="10" fillId="2" borderId="3" xfId="5" applyFont="1" applyFill="1" applyBorder="1" applyAlignment="1">
      <alignment horizontal="center" vertical="center"/>
    </xf>
    <xf numFmtId="0" fontId="10" fillId="2" borderId="0" xfId="5" applyFont="1" applyFill="1" applyBorder="1" applyAlignment="1">
      <alignment horizontal="center" vertical="center"/>
    </xf>
    <xf numFmtId="0" fontId="10" fillId="2" borderId="6" xfId="5" applyFont="1" applyFill="1" applyBorder="1" applyAlignment="1">
      <alignment horizontal="center" vertical="center"/>
    </xf>
    <xf numFmtId="0" fontId="3" fillId="2" borderId="1" xfId="5" applyFont="1" applyFill="1" applyBorder="1" applyAlignment="1">
      <alignment horizontal="justify" vertical="center" wrapText="1"/>
    </xf>
    <xf numFmtId="0" fontId="14" fillId="7" borderId="1" xfId="0" applyFont="1" applyFill="1" applyBorder="1" applyAlignment="1">
      <alignment horizontal="left" vertical="center" wrapText="1"/>
    </xf>
    <xf numFmtId="0" fontId="14" fillId="7" borderId="11" xfId="0" applyFont="1" applyFill="1" applyBorder="1" applyAlignment="1">
      <alignment horizontal="left" vertical="center" wrapText="1"/>
    </xf>
    <xf numFmtId="0" fontId="14" fillId="7" borderId="7" xfId="0" applyFont="1" applyFill="1" applyBorder="1" applyAlignment="1">
      <alignment horizontal="justify" vertical="center" wrapText="1"/>
    </xf>
    <xf numFmtId="0" fontId="14" fillId="7" borderId="8" xfId="0" applyFont="1" applyFill="1" applyBorder="1" applyAlignment="1">
      <alignment horizontal="justify" vertical="center" wrapText="1"/>
    </xf>
    <xf numFmtId="0" fontId="3" fillId="2" borderId="1" xfId="5" applyFont="1" applyFill="1" applyBorder="1" applyAlignment="1">
      <alignment horizontal="left" vertical="center" wrapText="1"/>
    </xf>
    <xf numFmtId="0" fontId="6" fillId="2" borderId="1" xfId="5" applyFont="1" applyFill="1" applyBorder="1" applyAlignment="1">
      <alignment horizontal="left" vertical="center" wrapText="1"/>
    </xf>
    <xf numFmtId="0" fontId="3" fillId="2" borderId="1" xfId="5" applyFont="1" applyFill="1" applyBorder="1" applyAlignment="1">
      <alignment horizontal="left" vertical="top" wrapText="1"/>
    </xf>
    <xf numFmtId="0" fontId="14" fillId="7" borderId="1" xfId="5" applyFont="1" applyFill="1" applyBorder="1" applyAlignment="1">
      <alignment horizontal="center" vertical="center" wrapText="1"/>
    </xf>
    <xf numFmtId="0" fontId="6" fillId="0" borderId="0" xfId="4" applyFont="1" applyAlignment="1" applyProtection="1">
      <alignment horizontal="center"/>
      <protection locked="0"/>
    </xf>
    <xf numFmtId="0" fontId="13" fillId="0" borderId="0" xfId="4" applyFont="1" applyAlignment="1" applyProtection="1">
      <alignment horizontal="center"/>
      <protection locked="0"/>
    </xf>
    <xf numFmtId="0" fontId="14" fillId="7" borderId="12" xfId="4" applyFont="1" applyFill="1" applyBorder="1" applyAlignment="1">
      <alignment horizontal="left" vertical="center" wrapText="1"/>
    </xf>
    <xf numFmtId="0" fontId="14" fillId="7" borderId="13" xfId="4" applyFont="1" applyFill="1" applyBorder="1" applyAlignment="1">
      <alignment horizontal="left" vertical="center" wrapText="1"/>
    </xf>
    <xf numFmtId="0" fontId="14" fillId="7" borderId="13" xfId="4" applyFont="1" applyFill="1" applyBorder="1" applyAlignment="1" applyProtection="1">
      <alignment horizontal="center" vertical="center"/>
      <protection locked="0"/>
    </xf>
    <xf numFmtId="0" fontId="8" fillId="0" borderId="3" xfId="4" applyFont="1" applyBorder="1" applyAlignment="1" applyProtection="1">
      <alignment horizontal="center" vertical="center" wrapText="1"/>
      <protection locked="0"/>
    </xf>
    <xf numFmtId="0" fontId="8" fillId="0" borderId="3" xfId="4" applyFont="1" applyBorder="1" applyAlignment="1" applyProtection="1">
      <alignment horizontal="center" vertical="center"/>
      <protection locked="0"/>
    </xf>
    <xf numFmtId="0" fontId="8" fillId="0" borderId="0" xfId="4" applyFont="1" applyBorder="1" applyAlignment="1" applyProtection="1">
      <alignment horizontal="center" vertical="center"/>
      <protection locked="0"/>
    </xf>
    <xf numFmtId="0" fontId="8" fillId="0" borderId="6" xfId="4" applyFont="1" applyBorder="1" applyAlignment="1" applyProtection="1">
      <alignment horizontal="center" vertical="center"/>
      <protection locked="0"/>
    </xf>
    <xf numFmtId="0" fontId="14" fillId="7" borderId="15" xfId="4" applyFont="1" applyFill="1" applyBorder="1" applyAlignment="1">
      <alignment horizontal="left" vertical="center" wrapText="1"/>
    </xf>
    <xf numFmtId="0" fontId="14" fillId="7" borderId="16" xfId="4" applyFont="1" applyFill="1" applyBorder="1" applyAlignment="1">
      <alignment horizontal="left" vertical="center" wrapText="1"/>
    </xf>
    <xf numFmtId="0" fontId="14" fillId="7" borderId="16" xfId="4" applyFont="1" applyFill="1" applyBorder="1" applyAlignment="1" applyProtection="1">
      <alignment horizontal="center" vertical="center"/>
      <protection locked="0"/>
    </xf>
    <xf numFmtId="0" fontId="3" fillId="2" borderId="1" xfId="4" applyFont="1" applyFill="1" applyBorder="1" applyAlignment="1" applyProtection="1">
      <alignment horizontal="center" vertical="center" wrapText="1"/>
      <protection locked="0"/>
    </xf>
    <xf numFmtId="9" fontId="3" fillId="2" borderId="1" xfId="4" applyNumberFormat="1" applyFont="1" applyFill="1" applyBorder="1" applyAlignment="1" applyProtection="1">
      <alignment horizontal="center" vertical="center" wrapText="1"/>
      <protection locked="0"/>
    </xf>
    <xf numFmtId="0" fontId="3" fillId="0" borderId="0" xfId="4" applyFont="1" applyBorder="1" applyAlignment="1" applyProtection="1">
      <alignment vertical="center" wrapText="1"/>
    </xf>
    <xf numFmtId="0" fontId="3" fillId="0" borderId="10" xfId="4" applyFont="1" applyBorder="1" applyAlignment="1" applyProtection="1">
      <alignment vertical="center" wrapText="1"/>
    </xf>
    <xf numFmtId="0" fontId="3" fillId="0" borderId="6" xfId="4" applyFont="1" applyBorder="1" applyAlignment="1" applyProtection="1">
      <alignment vertical="center" wrapText="1"/>
    </xf>
    <xf numFmtId="0" fontId="3" fillId="0" borderId="7" xfId="4" applyFont="1" applyBorder="1" applyAlignment="1" applyProtection="1">
      <alignment vertical="center" wrapText="1"/>
    </xf>
    <xf numFmtId="0" fontId="16" fillId="2" borderId="9" xfId="4" applyFont="1" applyFill="1" applyBorder="1" applyAlignment="1" applyProtection="1">
      <alignment horizontal="right"/>
      <protection locked="0"/>
    </xf>
    <xf numFmtId="0" fontId="16" fillId="2" borderId="0" xfId="4" applyFont="1" applyFill="1" applyBorder="1" applyAlignment="1" applyProtection="1">
      <alignment horizontal="right"/>
      <protection locked="0"/>
    </xf>
    <xf numFmtId="0" fontId="9" fillId="7" borderId="18" xfId="4" applyFont="1" applyFill="1" applyBorder="1" applyAlignment="1" applyProtection="1">
      <alignment horizontal="center"/>
      <protection locked="0"/>
    </xf>
    <xf numFmtId="0" fontId="9" fillId="7" borderId="19" xfId="4" applyFont="1" applyFill="1" applyBorder="1" applyAlignment="1" applyProtection="1">
      <alignment horizontal="center"/>
      <protection locked="0"/>
    </xf>
    <xf numFmtId="0" fontId="9" fillId="7" borderId="20" xfId="4" applyFont="1" applyFill="1" applyBorder="1" applyAlignment="1" applyProtection="1">
      <alignment horizontal="center"/>
      <protection locked="0"/>
    </xf>
    <xf numFmtId="0" fontId="19" fillId="2" borderId="2" xfId="4" applyFont="1" applyFill="1" applyBorder="1" applyAlignment="1" applyProtection="1">
      <alignment vertical="top" wrapText="1"/>
      <protection locked="0"/>
    </xf>
    <xf numFmtId="0" fontId="19" fillId="2" borderId="3" xfId="4" applyFont="1" applyFill="1" applyBorder="1" applyAlignment="1" applyProtection="1">
      <alignment vertical="top" wrapText="1"/>
      <protection locked="0"/>
    </xf>
    <xf numFmtId="0" fontId="19" fillId="2" borderId="4" xfId="4" applyFont="1" applyFill="1" applyBorder="1" applyAlignment="1" applyProtection="1">
      <alignment vertical="top" wrapText="1"/>
      <protection locked="0"/>
    </xf>
    <xf numFmtId="0" fontId="17" fillId="2" borderId="9" xfId="4" applyFont="1" applyFill="1" applyBorder="1" applyAlignment="1">
      <alignment vertical="top" wrapText="1"/>
    </xf>
    <xf numFmtId="0" fontId="17" fillId="2" borderId="0" xfId="4" applyFont="1" applyFill="1" applyBorder="1" applyAlignment="1">
      <alignment vertical="top" wrapText="1"/>
    </xf>
    <xf numFmtId="0" fontId="17" fillId="2" borderId="10" xfId="4" applyFont="1" applyFill="1" applyBorder="1" applyAlignment="1">
      <alignment vertical="top" wrapText="1"/>
    </xf>
    <xf numFmtId="0" fontId="3" fillId="2" borderId="9" xfId="4" applyFont="1" applyFill="1" applyBorder="1" applyAlignment="1" applyProtection="1">
      <alignment horizontal="center" vertical="justify"/>
      <protection locked="0"/>
    </xf>
    <xf numFmtId="0" fontId="3" fillId="2" borderId="0" xfId="4" applyFont="1" applyFill="1" applyBorder="1" applyAlignment="1" applyProtection="1">
      <alignment horizontal="center" vertical="justify"/>
      <protection locked="0"/>
    </xf>
    <xf numFmtId="0" fontId="6" fillId="6" borderId="18" xfId="4" applyFont="1" applyFill="1" applyBorder="1" applyAlignment="1" applyProtection="1">
      <alignment horizontal="left" vertical="top" wrapText="1"/>
      <protection locked="0"/>
    </xf>
    <xf numFmtId="0" fontId="6" fillId="6" borderId="19" xfId="4" applyFont="1" applyFill="1" applyBorder="1" applyAlignment="1" applyProtection="1">
      <alignment horizontal="left" vertical="top" wrapText="1"/>
      <protection locked="0"/>
    </xf>
    <xf numFmtId="0" fontId="6" fillId="6" borderId="20" xfId="4" applyFont="1" applyFill="1" applyBorder="1" applyAlignment="1" applyProtection="1">
      <alignment horizontal="left" vertical="top" wrapText="1"/>
      <protection locked="0"/>
    </xf>
    <xf numFmtId="0" fontId="22" fillId="2" borderId="21" xfId="0" applyFont="1" applyFill="1" applyBorder="1" applyAlignment="1">
      <alignment horizontal="center" vertical="center" wrapText="1"/>
    </xf>
    <xf numFmtId="0" fontId="22" fillId="2" borderId="22" xfId="0" applyFont="1" applyFill="1" applyBorder="1" applyAlignment="1">
      <alignment horizontal="center" vertical="center" wrapText="1"/>
    </xf>
    <xf numFmtId="0" fontId="22" fillId="2" borderId="23" xfId="0" applyFont="1" applyFill="1" applyBorder="1" applyAlignment="1">
      <alignment horizontal="center" vertical="center" wrapText="1"/>
    </xf>
    <xf numFmtId="0" fontId="22" fillId="2" borderId="24"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22" fillId="2" borderId="25" xfId="0" applyFont="1" applyFill="1" applyBorder="1" applyAlignment="1">
      <alignment horizontal="center" vertical="center" wrapText="1"/>
    </xf>
    <xf numFmtId="0" fontId="26" fillId="8" borderId="26" xfId="0" applyFont="1" applyFill="1" applyBorder="1" applyAlignment="1">
      <alignment horizontal="left" vertical="center" wrapText="1"/>
    </xf>
    <xf numFmtId="14" fontId="12" fillId="8" borderId="36" xfId="0" applyNumberFormat="1" applyFont="1" applyFill="1" applyBorder="1" applyAlignment="1">
      <alignment horizontal="center" vertical="center" wrapText="1"/>
    </xf>
    <xf numFmtId="1" fontId="27" fillId="8" borderId="26" xfId="0" applyNumberFormat="1" applyFont="1" applyFill="1" applyBorder="1" applyAlignment="1">
      <alignment horizontal="center" vertical="center" wrapText="1"/>
    </xf>
    <xf numFmtId="164" fontId="12" fillId="8" borderId="26" xfId="13" applyFont="1" applyFill="1" applyBorder="1" applyAlignment="1">
      <alignment horizontal="left" vertical="center" wrapText="1"/>
    </xf>
    <xf numFmtId="9" fontId="6" fillId="9" borderId="1" xfId="12" applyFont="1" applyFill="1" applyBorder="1" applyAlignment="1" applyProtection="1">
      <alignment horizontal="center" vertical="center" wrapText="1"/>
      <protection locked="0"/>
    </xf>
  </cellXfs>
  <cellStyles count="14">
    <cellStyle name="Euro" xfId="2"/>
    <cellStyle name="Millares 2" xfId="1"/>
    <cellStyle name="Millares 3" xfId="7"/>
    <cellStyle name="Millares_Prueba formato indicadores con mensaje automático" xfId="6"/>
    <cellStyle name="Moneda [0]" xfId="13" builtinId="7"/>
    <cellStyle name="Moneda 2" xfId="3"/>
    <cellStyle name="Moneda 4" xfId="11"/>
    <cellStyle name="Normal" xfId="0" builtinId="0"/>
    <cellStyle name="Normal 2" xfId="4"/>
    <cellStyle name="Normal 2 10" xfId="9"/>
    <cellStyle name="Normal 2 10 2" xfId="10"/>
    <cellStyle name="Normal 3" xfId="5"/>
    <cellStyle name="Porcentaje" xfId="12" builtinId="5"/>
    <cellStyle name="Porcentual 2" xfId="8"/>
  </cellStyles>
  <dxfs count="24">
    <dxf>
      <font>
        <color rgb="FF9C0006"/>
      </font>
      <fill>
        <patternFill>
          <bgColor rgb="FFFFC7CE"/>
        </patternFill>
      </fill>
    </dxf>
    <dxf>
      <font>
        <color rgb="FF9C0006"/>
      </font>
      <fill>
        <patternFill>
          <bgColor rgb="FFFFC7CE"/>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colors>
    <mruColors>
      <color rgb="FF66FF33"/>
      <color rgb="FFA219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lang="es-ES"/>
            </a:pPr>
            <a:r>
              <a:rPr lang="en-US"/>
              <a:t>Representación gráfica de la medición con respecto a la meta</a:t>
            </a:r>
          </a:p>
        </c:rich>
      </c:tx>
      <c:layout>
        <c:manualLayout>
          <c:xMode val="edge"/>
          <c:yMode val="edge"/>
          <c:x val="0.39943181818182089"/>
          <c:y val="3.3434650455927049E-2"/>
        </c:manualLayout>
      </c:layout>
      <c:overlay val="0"/>
    </c:title>
    <c:autoTitleDeleted val="0"/>
    <c:plotArea>
      <c:layout>
        <c:manualLayout>
          <c:layoutTarget val="inner"/>
          <c:xMode val="edge"/>
          <c:yMode val="edge"/>
          <c:x val="3.5795454545454547E-2"/>
          <c:y val="0.18237082066869287"/>
          <c:w val="0.95625000000000004"/>
          <c:h val="0.57446808510638259"/>
        </c:manualLayout>
      </c:layout>
      <c:lineChart>
        <c:grouping val="standard"/>
        <c:varyColors val="0"/>
        <c:ser>
          <c:idx val="0"/>
          <c:order val="0"/>
          <c:tx>
            <c:strRef>
              <c:f>'Ficha medición indicador'!$C$22</c:f>
              <c:strCache>
                <c:ptCount val="1"/>
                <c:pt idx="0">
                  <c:v>Medición</c:v>
                </c:pt>
              </c:strCache>
            </c:strRef>
          </c:tx>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indicador'!$C$23:$C$34</c:f>
              <c:numCache>
                <c:formatCode>0%</c:formatCode>
                <c:ptCount val="12"/>
                <c:pt idx="0">
                  <c:v>0.8571428571428571</c:v>
                </c:pt>
                <c:pt idx="1">
                  <c:v>5.0000000000000002E-5</c:v>
                </c:pt>
                <c:pt idx="2">
                  <c:v>1</c:v>
                </c:pt>
                <c:pt idx="3">
                  <c:v>0.91666666666666663</c:v>
                </c:pt>
                <c:pt idx="4">
                  <c:v>0.5</c:v>
                </c:pt>
                <c:pt idx="10">
                  <c:v>1</c:v>
                </c:pt>
                <c:pt idx="11">
                  <c:v>0.66666666666666663</c:v>
                </c:pt>
              </c:numCache>
            </c:numRef>
          </c:val>
          <c:smooth val="0"/>
        </c:ser>
        <c:ser>
          <c:idx val="1"/>
          <c:order val="1"/>
          <c:tx>
            <c:strRef>
              <c:f>'Ficha medición indicador'!$D$22</c:f>
              <c:strCache>
                <c:ptCount val="1"/>
                <c:pt idx="0">
                  <c:v>Meta</c:v>
                </c:pt>
              </c:strCache>
            </c:strRef>
          </c:tx>
          <c:spPr>
            <a:ln>
              <a:solidFill>
                <a:srgbClr val="92D050"/>
              </a:solidFill>
            </a:ln>
          </c:spPr>
          <c:marker>
            <c:spPr>
              <a:ln>
                <a:solidFill>
                  <a:srgbClr val="92D050"/>
                </a:solidFill>
              </a:ln>
            </c:spPr>
          </c:marker>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indicador'!$D$23:$D$34</c:f>
              <c:numCache>
                <c:formatCode>0%</c:formatCode>
                <c:ptCount val="12"/>
                <c:pt idx="0">
                  <c:v>0.8</c:v>
                </c:pt>
                <c:pt idx="1">
                  <c:v>0.8</c:v>
                </c:pt>
                <c:pt idx="2">
                  <c:v>0.8</c:v>
                </c:pt>
                <c:pt idx="3">
                  <c:v>0.8</c:v>
                </c:pt>
                <c:pt idx="4">
                  <c:v>0.8</c:v>
                </c:pt>
                <c:pt idx="10">
                  <c:v>0.8</c:v>
                </c:pt>
                <c:pt idx="11">
                  <c:v>0.8</c:v>
                </c:pt>
              </c:numCache>
            </c:numRef>
          </c:val>
          <c:smooth val="0"/>
        </c:ser>
        <c:dLbls>
          <c:showLegendKey val="0"/>
          <c:showVal val="0"/>
          <c:showCatName val="0"/>
          <c:showSerName val="0"/>
          <c:showPercent val="0"/>
          <c:showBubbleSize val="0"/>
        </c:dLbls>
        <c:marker val="1"/>
        <c:smooth val="0"/>
        <c:axId val="1374917776"/>
        <c:axId val="1373808480"/>
      </c:lineChart>
      <c:catAx>
        <c:axId val="1374917776"/>
        <c:scaling>
          <c:orientation val="minMax"/>
        </c:scaling>
        <c:delete val="0"/>
        <c:axPos val="b"/>
        <c:title>
          <c:tx>
            <c:rich>
              <a:bodyPr/>
              <a:lstStyle/>
              <a:p>
                <a:pPr>
                  <a:defRPr lang="es-ES"/>
                </a:pPr>
                <a:r>
                  <a:rPr lang="en-US"/>
                  <a:t>Mes</a:t>
                </a:r>
              </a:p>
            </c:rich>
          </c:tx>
          <c:layout>
            <c:manualLayout>
              <c:xMode val="edge"/>
              <c:yMode val="edge"/>
              <c:x val="0.50795454545454544"/>
              <c:y val="0.84802431610943185"/>
            </c:manualLayout>
          </c:layout>
          <c:overlay val="0"/>
        </c:title>
        <c:numFmt formatCode="General" sourceLinked="1"/>
        <c:majorTickMark val="out"/>
        <c:minorTickMark val="none"/>
        <c:tickLblPos val="nextTo"/>
        <c:txPr>
          <a:bodyPr rot="0" vert="horz"/>
          <a:lstStyle/>
          <a:p>
            <a:pPr>
              <a:defRPr lang="es-ES">
                <a:latin typeface="Futura Std Book" panose="020B0502020204020303" pitchFamily="34" charset="0"/>
              </a:defRPr>
            </a:pPr>
            <a:endParaRPr lang="es-CO"/>
          </a:p>
        </c:txPr>
        <c:crossAx val="1373808480"/>
        <c:crosses val="autoZero"/>
        <c:auto val="1"/>
        <c:lblAlgn val="ctr"/>
        <c:lblOffset val="100"/>
        <c:tickLblSkip val="1"/>
        <c:tickMarkSkip val="1"/>
        <c:noMultiLvlLbl val="0"/>
      </c:catAx>
      <c:valAx>
        <c:axId val="1373808480"/>
        <c:scaling>
          <c:orientation val="minMax"/>
          <c:max val="1"/>
        </c:scaling>
        <c:delete val="0"/>
        <c:axPos val="l"/>
        <c:numFmt formatCode="0%" sourceLinked="0"/>
        <c:majorTickMark val="out"/>
        <c:minorTickMark val="none"/>
        <c:tickLblPos val="nextTo"/>
        <c:txPr>
          <a:bodyPr rot="0" vert="horz"/>
          <a:lstStyle/>
          <a:p>
            <a:pPr>
              <a:defRPr lang="es-ES"/>
            </a:pPr>
            <a:endParaRPr lang="es-CO"/>
          </a:p>
        </c:txPr>
        <c:crossAx val="1374917776"/>
        <c:crosses val="autoZero"/>
        <c:crossBetween val="between"/>
      </c:valAx>
      <c:spPr>
        <a:ln>
          <a:solidFill>
            <a:srgbClr val="92D050"/>
          </a:solidFill>
        </a:ln>
      </c:spPr>
    </c:plotArea>
    <c:legend>
      <c:legendPos val="b"/>
      <c:layout>
        <c:manualLayout>
          <c:xMode val="edge"/>
          <c:yMode val="edge"/>
          <c:x val="0.35952229826238341"/>
          <c:y val="0.93009131343612406"/>
          <c:w val="0.26532545606139563"/>
          <c:h val="4.8632218844984802E-2"/>
        </c:manualLayout>
      </c:layout>
      <c:overlay val="0"/>
      <c:txPr>
        <a:bodyPr/>
        <a:lstStyle/>
        <a:p>
          <a:pPr>
            <a:defRPr lang="es-ES"/>
          </a:pPr>
          <a:endParaRPr lang="es-CO"/>
        </a:p>
      </c:txPr>
    </c:legend>
    <c:plotVisOnly val="1"/>
    <c:dispBlanksAs val="gap"/>
    <c:showDLblsOverMax val="0"/>
  </c:chart>
  <c:printSettings>
    <c:headerFooter alignWithMargins="0"/>
    <c:pageMargins b="1" l="0.75000000000000555" r="0.75000000000000555"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381000</xdr:colOff>
      <xdr:row>1</xdr:row>
      <xdr:rowOff>163285</xdr:rowOff>
    </xdr:from>
    <xdr:to>
      <xdr:col>1</xdr:col>
      <xdr:colOff>1900670</xdr:colOff>
      <xdr:row>3</xdr:row>
      <xdr:rowOff>32924</xdr:rowOff>
    </xdr:to>
    <xdr:pic>
      <xdr:nvPicPr>
        <xdr:cNvPr id="2" name="Imagen 1" descr="http://fontur.com.co/aym_image/aym_logo/aym_logo_fontur.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929" y="462642"/>
          <a:ext cx="1519670" cy="46835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133350</xdr:colOff>
      <xdr:row>47</xdr:row>
      <xdr:rowOff>209550</xdr:rowOff>
    </xdr:from>
    <xdr:to>
      <xdr:col>9</xdr:col>
      <xdr:colOff>1809750</xdr:colOff>
      <xdr:row>55</xdr:row>
      <xdr:rowOff>243416</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898071</xdr:colOff>
      <xdr:row>3</xdr:row>
      <xdr:rowOff>231321</xdr:rowOff>
    </xdr:from>
    <xdr:to>
      <xdr:col>2</xdr:col>
      <xdr:colOff>363062</xdr:colOff>
      <xdr:row>5</xdr:row>
      <xdr:rowOff>100960</xdr:rowOff>
    </xdr:to>
    <xdr:pic>
      <xdr:nvPicPr>
        <xdr:cNvPr id="3" name="Imagen 2" descr="http://fontur.com.co/aym_image/aym_logo/aym_logo_fontur.png"/>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0071" y="884464"/>
          <a:ext cx="1519670" cy="46835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185057</xdr:colOff>
      <xdr:row>1</xdr:row>
      <xdr:rowOff>108858</xdr:rowOff>
    </xdr:from>
    <xdr:to>
      <xdr:col>2</xdr:col>
      <xdr:colOff>518432</xdr:colOff>
      <xdr:row>3</xdr:row>
      <xdr:rowOff>56470</xdr:rowOff>
    </xdr:to>
    <xdr:pic>
      <xdr:nvPicPr>
        <xdr:cNvPr id="2" name="Imagen 1" descr="http://fontur.com.co/aym_image/aym_logo/aym_logo_fontur.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9986" y="285751"/>
          <a:ext cx="1381125" cy="328612"/>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8"/>
  <sheetViews>
    <sheetView zoomScale="80" zoomScaleNormal="80" workbookViewId="0">
      <selection activeCell="C8" sqref="C8"/>
    </sheetView>
  </sheetViews>
  <sheetFormatPr baseColWidth="10" defaultColWidth="36.5703125" defaultRowHeight="12.75" x14ac:dyDescent="0.2"/>
  <cols>
    <col min="1" max="1" width="3.5703125" style="2" customWidth="1"/>
    <col min="2" max="2" width="31.85546875" style="2" customWidth="1"/>
    <col min="3" max="3" width="48.140625" style="2" customWidth="1"/>
    <col min="4" max="16384" width="36.5703125" style="2"/>
  </cols>
  <sheetData>
    <row r="1" spans="2:5" ht="24" customHeight="1" x14ac:dyDescent="0.2"/>
    <row r="2" spans="2:5" ht="23.25" customHeight="1" x14ac:dyDescent="0.2">
      <c r="B2" s="3"/>
      <c r="C2" s="122" t="s">
        <v>80</v>
      </c>
      <c r="D2" s="123"/>
      <c r="E2" s="14"/>
    </row>
    <row r="3" spans="2:5" s="4" customFormat="1" ht="23.25" customHeight="1" x14ac:dyDescent="0.2">
      <c r="B3" s="5"/>
      <c r="C3" s="124"/>
      <c r="D3" s="124"/>
      <c r="E3" s="1"/>
    </row>
    <row r="4" spans="2:5" s="6" customFormat="1" ht="23.25" customHeight="1" x14ac:dyDescent="0.2">
      <c r="B4" s="7"/>
      <c r="C4" s="125"/>
      <c r="D4" s="125"/>
      <c r="E4" s="15"/>
    </row>
    <row r="5" spans="2:5" s="8" customFormat="1" ht="70.5" customHeight="1" x14ac:dyDescent="0.2">
      <c r="B5" s="127" t="s">
        <v>65</v>
      </c>
      <c r="C5" s="128"/>
      <c r="D5" s="129" t="s">
        <v>66</v>
      </c>
      <c r="E5" s="130"/>
    </row>
    <row r="6" spans="2:5" s="9" customFormat="1" x14ac:dyDescent="0.2">
      <c r="B6" s="10" t="s">
        <v>0</v>
      </c>
      <c r="C6" s="131" t="s">
        <v>72</v>
      </c>
      <c r="D6" s="132"/>
      <c r="E6" s="132"/>
    </row>
    <row r="7" spans="2:5" s="9" customFormat="1" ht="23.25" customHeight="1" x14ac:dyDescent="0.2">
      <c r="B7" s="10" t="s">
        <v>1</v>
      </c>
      <c r="C7" s="133" t="s">
        <v>73</v>
      </c>
      <c r="D7" s="133"/>
      <c r="E7" s="133"/>
    </row>
    <row r="8" spans="2:5" s="9" customFormat="1" ht="23.25" customHeight="1" x14ac:dyDescent="0.2">
      <c r="B8" s="10" t="s">
        <v>50</v>
      </c>
      <c r="C8" s="11" t="s">
        <v>74</v>
      </c>
      <c r="D8" s="10" t="s">
        <v>2</v>
      </c>
      <c r="E8" s="11" t="s">
        <v>51</v>
      </c>
    </row>
    <row r="9" spans="2:5" s="9" customFormat="1" x14ac:dyDescent="0.2">
      <c r="B9" s="10" t="s">
        <v>46</v>
      </c>
      <c r="C9" s="12" t="s">
        <v>75</v>
      </c>
      <c r="D9" s="10" t="s">
        <v>3</v>
      </c>
      <c r="E9" s="11" t="s">
        <v>64</v>
      </c>
    </row>
    <row r="10" spans="2:5" s="9" customFormat="1" ht="23.25" customHeight="1" x14ac:dyDescent="0.2">
      <c r="B10" s="10" t="s">
        <v>47</v>
      </c>
      <c r="C10" s="11" t="s">
        <v>71</v>
      </c>
      <c r="D10" s="10" t="s">
        <v>4</v>
      </c>
      <c r="E10" s="11" t="s">
        <v>52</v>
      </c>
    </row>
    <row r="11" spans="2:5" s="9" customFormat="1" ht="25.5" x14ac:dyDescent="0.2">
      <c r="B11" s="10" t="s">
        <v>5</v>
      </c>
      <c r="C11" s="13">
        <v>0.8</v>
      </c>
      <c r="D11" s="10" t="s">
        <v>6</v>
      </c>
      <c r="E11" s="11" t="s">
        <v>53</v>
      </c>
    </row>
    <row r="12" spans="2:5" s="9" customFormat="1" ht="38.25" x14ac:dyDescent="0.2">
      <c r="B12" s="10" t="s">
        <v>48</v>
      </c>
      <c r="C12" s="11" t="s">
        <v>59</v>
      </c>
      <c r="D12" s="10" t="s">
        <v>44</v>
      </c>
      <c r="E12" s="11" t="s">
        <v>54</v>
      </c>
    </row>
    <row r="13" spans="2:5" s="9" customFormat="1" ht="21" customHeight="1" x14ac:dyDescent="0.2">
      <c r="B13" s="134" t="s">
        <v>7</v>
      </c>
      <c r="C13" s="134"/>
      <c r="D13" s="134"/>
      <c r="E13" s="134"/>
    </row>
    <row r="14" spans="2:5" s="9" customFormat="1" x14ac:dyDescent="0.2">
      <c r="B14" s="10" t="s">
        <v>45</v>
      </c>
      <c r="C14" s="131" t="s">
        <v>58</v>
      </c>
      <c r="D14" s="131"/>
      <c r="E14" s="131"/>
    </row>
    <row r="15" spans="2:5" s="9" customFormat="1" ht="25.5" x14ac:dyDescent="0.2">
      <c r="B15" s="10" t="s">
        <v>49</v>
      </c>
      <c r="C15" s="131" t="s">
        <v>67</v>
      </c>
      <c r="D15" s="131"/>
      <c r="E15" s="131"/>
    </row>
    <row r="16" spans="2:5" s="9" customFormat="1" x14ac:dyDescent="0.2">
      <c r="B16" s="10" t="s">
        <v>8</v>
      </c>
      <c r="C16" s="126" t="s">
        <v>76</v>
      </c>
      <c r="D16" s="126"/>
      <c r="E16" s="126"/>
    </row>
    <row r="17" spans="6:22" x14ac:dyDescent="0.2">
      <c r="F17" s="9"/>
      <c r="G17" s="9"/>
      <c r="H17" s="9"/>
      <c r="I17" s="9"/>
      <c r="J17" s="9"/>
      <c r="K17" s="9"/>
      <c r="L17" s="9"/>
      <c r="M17" s="9"/>
      <c r="N17" s="9"/>
      <c r="O17" s="9"/>
      <c r="P17" s="9"/>
      <c r="Q17" s="9"/>
      <c r="R17" s="9"/>
      <c r="S17" s="9"/>
      <c r="T17" s="9"/>
      <c r="U17" s="9"/>
      <c r="V17" s="9"/>
    </row>
    <row r="18" spans="6:22" x14ac:dyDescent="0.2">
      <c r="F18" s="9"/>
      <c r="G18" s="9"/>
      <c r="H18" s="9"/>
      <c r="I18" s="9"/>
      <c r="J18" s="9"/>
      <c r="K18" s="9"/>
      <c r="L18" s="9"/>
      <c r="M18" s="9"/>
      <c r="N18" s="9"/>
      <c r="O18" s="9"/>
      <c r="P18" s="9"/>
      <c r="Q18" s="9"/>
      <c r="R18" s="9"/>
      <c r="S18" s="9"/>
      <c r="T18" s="9"/>
      <c r="U18" s="9"/>
      <c r="V18" s="9"/>
    </row>
  </sheetData>
  <mergeCells count="9">
    <mergeCell ref="C2:D4"/>
    <mergeCell ref="C16:E16"/>
    <mergeCell ref="B5:C5"/>
    <mergeCell ref="D5:E5"/>
    <mergeCell ref="C6:E6"/>
    <mergeCell ref="C7:E7"/>
    <mergeCell ref="B13:E13"/>
    <mergeCell ref="C14:E14"/>
    <mergeCell ref="C15:E15"/>
  </mergeCells>
  <printOptions horizontalCentered="1"/>
  <pageMargins left="0.39370078740157483" right="0.78740157480314965" top="1.1811023622047245" bottom="0.78740157480314965" header="0.31496062992125984" footer="0.31496062992125984"/>
  <pageSetup scale="81" fitToHeight="0" orientation="landscape" r:id="rId1"/>
  <headerFooter scaleWithDoc="0" alignWithMargins="0">
    <oddHeader>&amp;L&amp;8&amp;G</oddHeader>
    <oddFooter>&amp;L&amp;"Futura Std Book,Normal"&amp;8Código: I-MGP-02&amp;C&amp;"Futura Std Book,Normal"&amp;8Versión 04
COPIA CONTROLADA&amp;R&amp;"Futura Std Book,Normal"&amp;8Página &amp;P de &amp;N</oddFoot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69"/>
  <sheetViews>
    <sheetView showGridLines="0" tabSelected="1" topLeftCell="B1" zoomScale="80" zoomScaleNormal="80" zoomScaleSheetLayoutView="50" zoomScalePageLayoutView="75" workbookViewId="0">
      <selection activeCell="J7" sqref="J7"/>
    </sheetView>
  </sheetViews>
  <sheetFormatPr baseColWidth="10" defaultRowHeight="12.75" x14ac:dyDescent="0.2"/>
  <cols>
    <col min="1" max="1" width="11.42578125" style="16"/>
    <col min="2" max="2" width="30.85546875" style="16" customWidth="1"/>
    <col min="3" max="3" width="20.7109375" style="16" customWidth="1"/>
    <col min="4" max="4" width="24.42578125" style="16" customWidth="1"/>
    <col min="5" max="5" width="4.140625" style="16" hidden="1" customWidth="1"/>
    <col min="6" max="6" width="20.7109375" style="16" customWidth="1"/>
    <col min="7" max="7" width="34" style="16" customWidth="1"/>
    <col min="8" max="8" width="31.28515625" style="16" customWidth="1"/>
    <col min="9" max="9" width="31" style="16" customWidth="1"/>
    <col min="10" max="10" width="35.28515625" style="16" customWidth="1"/>
    <col min="11" max="11" width="11.42578125" style="17"/>
    <col min="12" max="12" width="30.85546875" style="17" customWidth="1"/>
    <col min="13" max="13" width="11.42578125" style="16" customWidth="1"/>
    <col min="14" max="16384" width="11.42578125" style="16"/>
  </cols>
  <sheetData>
    <row r="2" spans="2:13" s="18" customFormat="1" x14ac:dyDescent="0.2">
      <c r="B2" s="135"/>
      <c r="C2" s="135"/>
      <c r="D2" s="135"/>
      <c r="E2" s="135"/>
      <c r="F2" s="135"/>
      <c r="G2" s="135"/>
      <c r="H2" s="135"/>
      <c r="I2" s="135"/>
      <c r="J2" s="135"/>
      <c r="K2" s="19"/>
      <c r="L2" s="18" t="s">
        <v>43</v>
      </c>
      <c r="M2" s="19"/>
    </row>
    <row r="3" spans="2:13" s="18" customFormat="1" x14ac:dyDescent="0.2">
      <c r="B3" s="136"/>
      <c r="C3" s="136"/>
      <c r="D3" s="136"/>
      <c r="E3" s="136"/>
      <c r="F3" s="136"/>
      <c r="G3" s="136"/>
      <c r="H3" s="136"/>
      <c r="I3" s="136"/>
      <c r="J3" s="136"/>
      <c r="K3" s="19"/>
      <c r="L3" s="19" t="s">
        <v>42</v>
      </c>
      <c r="M3" s="19"/>
    </row>
    <row r="4" spans="2:13" s="18" customFormat="1" ht="23.25" customHeight="1" x14ac:dyDescent="0.2">
      <c r="B4" s="20"/>
      <c r="C4" s="21"/>
      <c r="D4" s="140" t="s">
        <v>80</v>
      </c>
      <c r="E4" s="141"/>
      <c r="F4" s="141"/>
      <c r="G4" s="141"/>
      <c r="H4" s="141"/>
      <c r="I4" s="141"/>
      <c r="J4" s="45"/>
      <c r="K4" s="19"/>
      <c r="L4" s="19" t="s">
        <v>41</v>
      </c>
      <c r="M4" s="19"/>
    </row>
    <row r="5" spans="2:13" s="18" customFormat="1" ht="23.25" customHeight="1" x14ac:dyDescent="0.2">
      <c r="B5" s="22"/>
      <c r="C5" s="23"/>
      <c r="D5" s="142"/>
      <c r="E5" s="142"/>
      <c r="F5" s="142"/>
      <c r="G5" s="142"/>
      <c r="H5" s="142"/>
      <c r="I5" s="142"/>
      <c r="J5" s="47"/>
      <c r="K5" s="19"/>
      <c r="L5" s="19" t="s">
        <v>40</v>
      </c>
      <c r="M5" s="19"/>
    </row>
    <row r="6" spans="2:13" s="31" customFormat="1" ht="23.25" customHeight="1" x14ac:dyDescent="0.2">
      <c r="B6" s="41"/>
      <c r="C6" s="42"/>
      <c r="D6" s="143"/>
      <c r="E6" s="143"/>
      <c r="F6" s="143"/>
      <c r="G6" s="143"/>
      <c r="H6" s="143"/>
      <c r="I6" s="143"/>
      <c r="J6" s="46"/>
      <c r="K6" s="30"/>
      <c r="L6" s="30" t="s">
        <v>32</v>
      </c>
    </row>
    <row r="7" spans="2:13" s="43" customFormat="1" ht="20.25" customHeight="1" x14ac:dyDescent="0.2">
      <c r="B7" s="137" t="s">
        <v>68</v>
      </c>
      <c r="C7" s="138"/>
      <c r="D7" s="138"/>
      <c r="E7" s="53"/>
      <c r="F7" s="139" t="s">
        <v>9</v>
      </c>
      <c r="G7" s="139"/>
      <c r="H7" s="139"/>
      <c r="I7" s="54" t="s">
        <v>10</v>
      </c>
      <c r="J7" s="55" t="s">
        <v>237</v>
      </c>
      <c r="K7" s="44"/>
      <c r="L7" s="27" t="s">
        <v>39</v>
      </c>
    </row>
    <row r="8" spans="2:13" s="25" customFormat="1" ht="28.5" customHeight="1" x14ac:dyDescent="0.2">
      <c r="B8" s="144" t="s">
        <v>11</v>
      </c>
      <c r="C8" s="145"/>
      <c r="D8" s="145"/>
      <c r="E8" s="56"/>
      <c r="F8" s="146" t="s">
        <v>12</v>
      </c>
      <c r="G8" s="146"/>
      <c r="H8" s="56" t="s">
        <v>13</v>
      </c>
      <c r="I8" s="56" t="s">
        <v>57</v>
      </c>
      <c r="J8" s="57" t="s">
        <v>14</v>
      </c>
      <c r="K8" s="26"/>
      <c r="L8" s="26"/>
    </row>
    <row r="9" spans="2:13" s="25" customFormat="1" ht="20.100000000000001" customHeight="1" x14ac:dyDescent="0.2">
      <c r="B9" s="147" t="s">
        <v>77</v>
      </c>
      <c r="C9" s="147"/>
      <c r="D9" s="147"/>
      <c r="E9" s="51"/>
      <c r="F9" s="147" t="str">
        <f>+'Ficha tecnica de indicador'!C8</f>
        <v>(Número de Proyectos evaluados  / Número de Proyectos formulados Fontur)*100</v>
      </c>
      <c r="G9" s="147"/>
      <c r="H9" s="148">
        <v>0.8</v>
      </c>
      <c r="I9" s="179">
        <f>40/48</f>
        <v>0.83333333333333337</v>
      </c>
      <c r="J9" s="147" t="s">
        <v>71</v>
      </c>
      <c r="K9" s="26"/>
      <c r="L9" s="27"/>
    </row>
    <row r="10" spans="2:13" s="28" customFormat="1" ht="36.75" customHeight="1" x14ac:dyDescent="0.2">
      <c r="B10" s="147"/>
      <c r="C10" s="147"/>
      <c r="D10" s="147"/>
      <c r="E10" s="52"/>
      <c r="F10" s="147"/>
      <c r="G10" s="147"/>
      <c r="H10" s="148"/>
      <c r="I10" s="179"/>
      <c r="J10" s="147"/>
      <c r="K10" s="29"/>
      <c r="L10" s="30"/>
      <c r="M10" s="30"/>
    </row>
    <row r="11" spans="2:13" s="28" customFormat="1" x14ac:dyDescent="0.2">
      <c r="B11" s="63"/>
      <c r="C11" s="64"/>
      <c r="D11" s="64"/>
      <c r="E11" s="64"/>
      <c r="F11" s="64"/>
      <c r="G11" s="64"/>
      <c r="H11" s="64"/>
      <c r="I11" s="64"/>
      <c r="J11" s="65"/>
      <c r="K11" s="29"/>
      <c r="L11" s="31"/>
      <c r="M11" s="30"/>
    </row>
    <row r="12" spans="2:13" s="28" customFormat="1" hidden="1" x14ac:dyDescent="0.2">
      <c r="B12" s="66"/>
      <c r="C12" s="32"/>
      <c r="D12" s="32"/>
      <c r="E12" s="32"/>
      <c r="F12" s="32"/>
      <c r="G12" s="32"/>
      <c r="H12" s="32"/>
      <c r="I12" s="32"/>
      <c r="J12" s="67"/>
      <c r="K12" s="29"/>
      <c r="L12" s="31"/>
      <c r="M12" s="30"/>
    </row>
    <row r="13" spans="2:13" s="28" customFormat="1" ht="23.25" hidden="1" customHeight="1" x14ac:dyDescent="0.2">
      <c r="B13" s="66"/>
      <c r="C13" s="32"/>
      <c r="D13" s="32"/>
      <c r="E13" s="32"/>
      <c r="F13" s="32"/>
      <c r="G13" s="32"/>
      <c r="H13" s="32"/>
      <c r="I13" s="32"/>
      <c r="J13" s="67"/>
      <c r="K13" s="29"/>
      <c r="L13" s="31"/>
      <c r="M13" s="30"/>
    </row>
    <row r="14" spans="2:13" s="28" customFormat="1" ht="23.25" hidden="1" customHeight="1" x14ac:dyDescent="0.2">
      <c r="B14" s="66"/>
      <c r="C14" s="32"/>
      <c r="D14" s="32"/>
      <c r="E14" s="32"/>
      <c r="F14" s="32"/>
      <c r="G14" s="32"/>
      <c r="H14" s="32"/>
      <c r="I14" s="32"/>
      <c r="J14" s="67"/>
      <c r="K14" s="29"/>
      <c r="L14" s="31"/>
      <c r="M14" s="30"/>
    </row>
    <row r="15" spans="2:13" s="28" customFormat="1" ht="23.25" hidden="1" customHeight="1" x14ac:dyDescent="0.2">
      <c r="B15" s="66"/>
      <c r="C15" s="32"/>
      <c r="D15" s="32"/>
      <c r="E15" s="32"/>
      <c r="F15" s="32"/>
      <c r="G15" s="32"/>
      <c r="H15" s="32"/>
      <c r="I15" s="32"/>
      <c r="J15" s="67"/>
      <c r="K15" s="29"/>
      <c r="L15" s="31"/>
      <c r="M15" s="30"/>
    </row>
    <row r="16" spans="2:13" s="28" customFormat="1" hidden="1" x14ac:dyDescent="0.2">
      <c r="B16" s="66"/>
      <c r="C16" s="32"/>
      <c r="D16" s="32"/>
      <c r="E16" s="32"/>
      <c r="F16" s="32"/>
      <c r="G16" s="32"/>
      <c r="H16" s="32"/>
      <c r="I16" s="32"/>
      <c r="J16" s="67"/>
      <c r="K16" s="29"/>
      <c r="L16" s="31"/>
      <c r="M16" s="30"/>
    </row>
    <row r="17" spans="2:13" s="28" customFormat="1" hidden="1" x14ac:dyDescent="0.2">
      <c r="B17" s="66"/>
      <c r="C17" s="32"/>
      <c r="D17" s="32"/>
      <c r="E17" s="32"/>
      <c r="F17" s="32"/>
      <c r="G17" s="32"/>
      <c r="H17" s="32"/>
      <c r="I17" s="32"/>
      <c r="J17" s="67"/>
      <c r="K17" s="29"/>
      <c r="L17" s="31"/>
      <c r="M17" s="30"/>
    </row>
    <row r="18" spans="2:13" s="28" customFormat="1" hidden="1" x14ac:dyDescent="0.2">
      <c r="B18" s="66"/>
      <c r="C18" s="32"/>
      <c r="D18" s="32"/>
      <c r="E18" s="32"/>
      <c r="F18" s="32"/>
      <c r="G18" s="32"/>
      <c r="H18" s="32"/>
      <c r="I18" s="32"/>
      <c r="J18" s="67"/>
      <c r="K18" s="29"/>
      <c r="L18" s="31"/>
      <c r="M18" s="30"/>
    </row>
    <row r="19" spans="2:13" s="28" customFormat="1" hidden="1" x14ac:dyDescent="0.2">
      <c r="B19" s="66"/>
      <c r="C19" s="32"/>
      <c r="D19" s="32"/>
      <c r="E19" s="32"/>
      <c r="F19" s="32"/>
      <c r="G19" s="32"/>
      <c r="H19" s="32"/>
      <c r="I19" s="32"/>
      <c r="J19" s="67"/>
      <c r="K19" s="29"/>
      <c r="L19" s="29"/>
    </row>
    <row r="20" spans="2:13" s="28" customFormat="1" x14ac:dyDescent="0.2">
      <c r="B20" s="153" t="s">
        <v>55</v>
      </c>
      <c r="C20" s="154"/>
      <c r="D20" s="32" t="s">
        <v>56</v>
      </c>
      <c r="E20" s="32"/>
      <c r="F20" s="33" t="s">
        <v>15</v>
      </c>
      <c r="G20" s="32"/>
      <c r="H20" s="32"/>
      <c r="I20" s="32"/>
      <c r="J20" s="67"/>
      <c r="K20" s="29"/>
      <c r="L20" s="29"/>
    </row>
    <row r="21" spans="2:13" s="28" customFormat="1" x14ac:dyDescent="0.2">
      <c r="B21" s="66"/>
      <c r="C21" s="32"/>
      <c r="D21" s="32"/>
      <c r="E21" s="32"/>
      <c r="F21" s="32"/>
      <c r="G21" s="32"/>
      <c r="H21" s="32"/>
      <c r="I21" s="32"/>
      <c r="J21" s="67"/>
      <c r="K21" s="29"/>
      <c r="L21" s="29"/>
    </row>
    <row r="22" spans="2:13" s="28" customFormat="1" x14ac:dyDescent="0.2">
      <c r="B22" s="50" t="s">
        <v>16</v>
      </c>
      <c r="C22" s="50" t="s">
        <v>17</v>
      </c>
      <c r="D22" s="50" t="s">
        <v>13</v>
      </c>
      <c r="E22" s="34"/>
      <c r="F22" s="34"/>
      <c r="G22" s="34"/>
      <c r="H22" s="32"/>
      <c r="I22" s="32"/>
      <c r="J22" s="67"/>
      <c r="K22" s="29"/>
      <c r="L22" s="29"/>
    </row>
    <row r="23" spans="2:13" s="28" customFormat="1" x14ac:dyDescent="0.2">
      <c r="B23" s="49" t="s">
        <v>18</v>
      </c>
      <c r="C23" s="80">
        <f>12/14</f>
        <v>0.8571428571428571</v>
      </c>
      <c r="D23" s="76">
        <v>0.8</v>
      </c>
      <c r="E23" s="48">
        <f>+C23/D23</f>
        <v>1.0714285714285714</v>
      </c>
      <c r="F23" s="39" t="str">
        <f>+IF(D23=0,$L$7,IF(E23=0,$L$6,IF($D$20="mayor que la meta",(IF(E23&lt;1,$L$5,(IF(AND(E23&gt;=1,E23&lt;1.03),$L$4,(IF(AND(E23&gt;=1.03,E23&lt;1.07),$L$3,$L$2)))))),IF($D$20="menor que la meta",(IF(E23&lt;=0.93,$L$2,(IF(AND(E23&gt;0.93,E23&lt;=0.97),$L$3,(IF(AND(E23&gt;0.97,E23&lt;=1),$L$4,$L$5))))))))))</f>
        <v>Se cumplió con la meta esperada para el periodo.</v>
      </c>
      <c r="G23" s="35"/>
      <c r="H23" s="35"/>
      <c r="I23" s="36"/>
      <c r="J23" s="69"/>
      <c r="K23" s="29"/>
      <c r="L23" s="37">
        <f>+C23/D23</f>
        <v>1.0714285714285714</v>
      </c>
    </row>
    <row r="24" spans="2:13" s="28" customFormat="1" x14ac:dyDescent="0.2">
      <c r="B24" s="49" t="s">
        <v>19</v>
      </c>
      <c r="C24" s="81">
        <f>0.0001/2</f>
        <v>5.0000000000000002E-5</v>
      </c>
      <c r="D24" s="76">
        <v>0.8</v>
      </c>
      <c r="E24" s="48">
        <f t="shared" ref="E24:E28" si="0">+C24/D24</f>
        <v>6.2500000000000001E-5</v>
      </c>
      <c r="F24" s="39" t="str">
        <f t="shared" ref="F24:F34" si="1">+IF(D24=0,$L$7,IF(E24=0,$L$6,IF($D$20="mayor que la meta",(IF(E24&lt;1,$L$5,(IF(AND(E24&gt;=1,E24&lt;1.03),$L$4,(IF(AND(E24&gt;=1.03,E24&lt;1.07),$L$3,$L$2)))))),IF($D$20="menor que la meta",(IF(E24&lt;=0.93,$L$2,(IF(AND(E24&gt;0.93,E24&lt;=0.97),$L$3,(IF(AND(E24&gt;0.97,E24&lt;=1),$L$4,$L$5))))))))))</f>
        <v>Advertencia: No se cumplió la meta esperada para el periodo.</v>
      </c>
      <c r="G24" s="36"/>
      <c r="H24" s="36"/>
      <c r="I24" s="36"/>
      <c r="J24" s="69"/>
      <c r="K24" s="29"/>
      <c r="L24" s="37">
        <f t="shared" ref="L24:L34" si="2">+C24/D24</f>
        <v>6.2500000000000001E-5</v>
      </c>
    </row>
    <row r="25" spans="2:13" s="28" customFormat="1" x14ac:dyDescent="0.2">
      <c r="B25" s="49" t="s">
        <v>20</v>
      </c>
      <c r="C25" s="82">
        <f>3/3</f>
        <v>1</v>
      </c>
      <c r="D25" s="76">
        <v>0.8</v>
      </c>
      <c r="E25" s="48">
        <f t="shared" si="0"/>
        <v>1.25</v>
      </c>
      <c r="F25" s="39" t="str">
        <f t="shared" si="1"/>
        <v>Se cumplió con la meta esperada para el periodo.</v>
      </c>
      <c r="G25" s="36"/>
      <c r="H25" s="36"/>
      <c r="I25" s="36"/>
      <c r="J25" s="69"/>
      <c r="K25" s="29"/>
      <c r="L25" s="37">
        <f t="shared" si="2"/>
        <v>1.25</v>
      </c>
    </row>
    <row r="26" spans="2:13" s="28" customFormat="1" x14ac:dyDescent="0.2">
      <c r="B26" s="49" t="s">
        <v>21</v>
      </c>
      <c r="C26" s="82">
        <f>11/12</f>
        <v>0.91666666666666663</v>
      </c>
      <c r="D26" s="76">
        <v>0.8</v>
      </c>
      <c r="E26" s="48">
        <f t="shared" si="0"/>
        <v>1.1458333333333333</v>
      </c>
      <c r="F26" s="39" t="str">
        <f t="shared" si="1"/>
        <v>Se cumplió con la meta esperada para el periodo.</v>
      </c>
      <c r="G26" s="36"/>
      <c r="H26" s="36"/>
      <c r="I26" s="36"/>
      <c r="J26" s="69"/>
      <c r="K26" s="29"/>
      <c r="L26" s="37">
        <f t="shared" si="2"/>
        <v>1.1458333333333333</v>
      </c>
    </row>
    <row r="27" spans="2:13" s="28" customFormat="1" x14ac:dyDescent="0.2">
      <c r="B27" s="49" t="s">
        <v>22</v>
      </c>
      <c r="C27" s="101">
        <f>1/2</f>
        <v>0.5</v>
      </c>
      <c r="D27" s="76">
        <v>0.8</v>
      </c>
      <c r="E27" s="38">
        <f>+C27/D27</f>
        <v>0.625</v>
      </c>
      <c r="F27" s="39" t="str">
        <f t="shared" si="1"/>
        <v>Advertencia: No se cumplió la meta esperada para el periodo.</v>
      </c>
      <c r="G27" s="36"/>
      <c r="H27" s="36"/>
      <c r="I27" s="36"/>
      <c r="J27" s="69"/>
      <c r="K27" s="29"/>
      <c r="L27" s="37">
        <f>+C27/C26</f>
        <v>0.54545454545454553</v>
      </c>
    </row>
    <row r="28" spans="2:13" s="28" customFormat="1" x14ac:dyDescent="0.2">
      <c r="B28" s="49" t="s">
        <v>23</v>
      </c>
      <c r="C28" s="82"/>
      <c r="D28" s="76"/>
      <c r="E28" s="48" t="e">
        <f t="shared" si="0"/>
        <v>#DIV/0!</v>
      </c>
      <c r="F28" s="39" t="str">
        <f t="shared" si="1"/>
        <v>La meta es 0, especifique en el ANALISIS DE DATOS el resultado de la medición con respecto a la meta programada</v>
      </c>
      <c r="G28" s="36"/>
      <c r="H28" s="36"/>
      <c r="I28" s="36"/>
      <c r="J28" s="69"/>
      <c r="K28" s="29"/>
      <c r="L28" s="37" t="e">
        <f t="shared" si="2"/>
        <v>#DIV/0!</v>
      </c>
    </row>
    <row r="29" spans="2:13" s="28" customFormat="1" x14ac:dyDescent="0.2">
      <c r="B29" s="49" t="s">
        <v>24</v>
      </c>
      <c r="C29" s="81"/>
      <c r="D29" s="76"/>
      <c r="E29" s="38" t="e">
        <f t="shared" ref="E29:E34" si="3">+C29/D29</f>
        <v>#DIV/0!</v>
      </c>
      <c r="F29" s="39" t="str">
        <f t="shared" si="1"/>
        <v>La meta es 0, especifique en el ANALISIS DE DATOS el resultado de la medición con respecto a la meta programada</v>
      </c>
      <c r="G29" s="36"/>
      <c r="H29" s="36"/>
      <c r="I29" s="36"/>
      <c r="J29" s="69"/>
      <c r="K29" s="29"/>
      <c r="L29" s="37" t="e">
        <f t="shared" si="2"/>
        <v>#DIV/0!</v>
      </c>
    </row>
    <row r="30" spans="2:13" s="28" customFormat="1" x14ac:dyDescent="0.2">
      <c r="B30" s="49" t="s">
        <v>25</v>
      </c>
      <c r="C30" s="81"/>
      <c r="D30" s="76"/>
      <c r="E30" s="38" t="e">
        <f t="shared" si="3"/>
        <v>#DIV/0!</v>
      </c>
      <c r="F30" s="39" t="str">
        <f t="shared" si="1"/>
        <v>La meta es 0, especifique en el ANALISIS DE DATOS el resultado de la medición con respecto a la meta programada</v>
      </c>
      <c r="G30" s="36"/>
      <c r="H30" s="36"/>
      <c r="I30" s="36"/>
      <c r="J30" s="69"/>
      <c r="K30" s="29"/>
      <c r="L30" s="37" t="e">
        <f t="shared" si="2"/>
        <v>#DIV/0!</v>
      </c>
    </row>
    <row r="31" spans="2:13" s="28" customFormat="1" x14ac:dyDescent="0.2">
      <c r="B31" s="49" t="s">
        <v>26</v>
      </c>
      <c r="C31" s="81"/>
      <c r="D31" s="76"/>
      <c r="E31" s="38" t="e">
        <f t="shared" si="3"/>
        <v>#DIV/0!</v>
      </c>
      <c r="F31" s="39" t="str">
        <f t="shared" si="1"/>
        <v>La meta es 0, especifique en el ANALISIS DE DATOS el resultado de la medición con respecto a la meta programada</v>
      </c>
      <c r="G31" s="36"/>
      <c r="H31" s="36"/>
      <c r="I31" s="36"/>
      <c r="J31" s="69"/>
      <c r="K31" s="29"/>
      <c r="L31" s="37" t="e">
        <f t="shared" si="2"/>
        <v>#DIV/0!</v>
      </c>
    </row>
    <row r="32" spans="2:13" s="28" customFormat="1" x14ac:dyDescent="0.2">
      <c r="B32" s="49" t="s">
        <v>27</v>
      </c>
      <c r="C32" s="81"/>
      <c r="D32" s="76"/>
      <c r="E32" s="38" t="e">
        <f t="shared" si="3"/>
        <v>#DIV/0!</v>
      </c>
      <c r="F32" s="39" t="str">
        <f t="shared" si="1"/>
        <v>La meta es 0, especifique en el ANALISIS DE DATOS el resultado de la medición con respecto a la meta programada</v>
      </c>
      <c r="G32" s="36"/>
      <c r="H32" s="36"/>
      <c r="I32" s="36"/>
      <c r="J32" s="69"/>
      <c r="K32" s="29"/>
      <c r="L32" s="37" t="e">
        <f t="shared" si="2"/>
        <v>#DIV/0!</v>
      </c>
    </row>
    <row r="33" spans="2:12" s="28" customFormat="1" x14ac:dyDescent="0.2">
      <c r="B33" s="49" t="s">
        <v>28</v>
      </c>
      <c r="C33" s="81">
        <f>6/6</f>
        <v>1</v>
      </c>
      <c r="D33" s="76">
        <v>0.8</v>
      </c>
      <c r="E33" s="38">
        <f t="shared" si="3"/>
        <v>1.25</v>
      </c>
      <c r="F33" s="39" t="str">
        <f t="shared" si="1"/>
        <v>Se cumplió con la meta esperada para el periodo.</v>
      </c>
      <c r="G33" s="36"/>
      <c r="H33" s="36"/>
      <c r="I33" s="36"/>
      <c r="J33" s="69"/>
      <c r="K33" s="29"/>
      <c r="L33" s="37">
        <f t="shared" si="2"/>
        <v>1.25</v>
      </c>
    </row>
    <row r="34" spans="2:12" s="28" customFormat="1" x14ac:dyDescent="0.2">
      <c r="B34" s="49" t="s">
        <v>29</v>
      </c>
      <c r="C34" s="81">
        <f>4/6</f>
        <v>0.66666666666666663</v>
      </c>
      <c r="D34" s="76">
        <v>0.8</v>
      </c>
      <c r="E34" s="38">
        <f t="shared" si="3"/>
        <v>0.83333333333333326</v>
      </c>
      <c r="F34" s="39" t="str">
        <f t="shared" si="1"/>
        <v>Advertencia: No se cumplió la meta esperada para el periodo.</v>
      </c>
      <c r="G34" s="36"/>
      <c r="H34" s="36"/>
      <c r="I34" s="36"/>
      <c r="J34" s="69"/>
      <c r="K34" s="29"/>
      <c r="L34" s="37">
        <f t="shared" si="2"/>
        <v>0.83333333333333326</v>
      </c>
    </row>
    <row r="35" spans="2:12" s="28" customFormat="1" x14ac:dyDescent="0.2">
      <c r="B35" s="164"/>
      <c r="C35" s="165"/>
      <c r="D35" s="165"/>
      <c r="E35" s="38"/>
      <c r="F35" s="39"/>
      <c r="G35" s="36"/>
      <c r="H35" s="36"/>
      <c r="I35" s="36"/>
      <c r="J35" s="69"/>
      <c r="K35" s="29"/>
      <c r="L35" s="37"/>
    </row>
    <row r="36" spans="2:12" s="28" customFormat="1" hidden="1" x14ac:dyDescent="0.2">
      <c r="B36" s="68"/>
      <c r="C36" s="40"/>
      <c r="D36" s="40"/>
      <c r="E36" s="38"/>
      <c r="F36" s="39"/>
      <c r="G36" s="36"/>
      <c r="H36" s="36"/>
      <c r="I36" s="36"/>
      <c r="J36" s="69"/>
      <c r="K36" s="29"/>
      <c r="L36" s="37"/>
    </row>
    <row r="37" spans="2:12" s="28" customFormat="1" hidden="1" x14ac:dyDescent="0.2">
      <c r="B37" s="68"/>
      <c r="C37" s="40"/>
      <c r="D37" s="40"/>
      <c r="E37" s="38"/>
      <c r="F37" s="39"/>
      <c r="G37" s="36"/>
      <c r="H37" s="36"/>
      <c r="I37" s="36"/>
      <c r="J37" s="69"/>
      <c r="K37" s="29"/>
      <c r="L37" s="37"/>
    </row>
    <row r="38" spans="2:12" s="28" customFormat="1" hidden="1" x14ac:dyDescent="0.2">
      <c r="B38" s="68"/>
      <c r="C38" s="40"/>
      <c r="D38" s="40"/>
      <c r="E38" s="38"/>
      <c r="F38" s="39"/>
      <c r="G38" s="36"/>
      <c r="H38" s="36"/>
      <c r="I38" s="36"/>
      <c r="J38" s="69"/>
      <c r="K38" s="29"/>
      <c r="L38" s="37"/>
    </row>
    <row r="39" spans="2:12" s="28" customFormat="1" hidden="1" x14ac:dyDescent="0.2">
      <c r="B39" s="68"/>
      <c r="C39" s="40"/>
      <c r="D39" s="40"/>
      <c r="E39" s="38"/>
      <c r="F39" s="39"/>
      <c r="G39" s="36"/>
      <c r="H39" s="36"/>
      <c r="I39" s="36"/>
      <c r="J39" s="69"/>
      <c r="K39" s="29"/>
      <c r="L39" s="37"/>
    </row>
    <row r="40" spans="2:12" s="28" customFormat="1" hidden="1" x14ac:dyDescent="0.2">
      <c r="B40" s="68"/>
      <c r="C40" s="40"/>
      <c r="D40" s="40"/>
      <c r="E40" s="38"/>
      <c r="F40" s="39"/>
      <c r="G40" s="36"/>
      <c r="H40" s="36"/>
      <c r="I40" s="36"/>
      <c r="J40" s="69"/>
      <c r="K40" s="29"/>
      <c r="L40" s="37"/>
    </row>
    <row r="41" spans="2:12" s="28" customFormat="1" hidden="1" x14ac:dyDescent="0.2">
      <c r="B41" s="68"/>
      <c r="C41" s="40"/>
      <c r="D41" s="40"/>
      <c r="E41" s="38"/>
      <c r="F41" s="39"/>
      <c r="G41" s="36"/>
      <c r="H41" s="36"/>
      <c r="I41" s="36"/>
      <c r="J41" s="69"/>
      <c r="K41" s="29"/>
      <c r="L41" s="37"/>
    </row>
    <row r="42" spans="2:12" s="28" customFormat="1" hidden="1" x14ac:dyDescent="0.2">
      <c r="B42" s="68"/>
      <c r="C42" s="40"/>
      <c r="D42" s="40"/>
      <c r="E42" s="38"/>
      <c r="F42" s="39"/>
      <c r="G42" s="36"/>
      <c r="H42" s="36"/>
      <c r="I42" s="36"/>
      <c r="J42" s="69"/>
      <c r="K42" s="29"/>
      <c r="L42" s="37"/>
    </row>
    <row r="43" spans="2:12" s="28" customFormat="1" hidden="1" x14ac:dyDescent="0.2">
      <c r="B43" s="68"/>
      <c r="C43" s="40"/>
      <c r="D43" s="40"/>
      <c r="E43" s="38"/>
      <c r="F43" s="39"/>
      <c r="G43" s="36"/>
      <c r="H43" s="36"/>
      <c r="I43" s="36"/>
      <c r="J43" s="69"/>
      <c r="K43" s="29"/>
      <c r="L43" s="37"/>
    </row>
    <row r="44" spans="2:12" s="28" customFormat="1" ht="26.25" hidden="1" customHeight="1" x14ac:dyDescent="0.2">
      <c r="B44" s="70"/>
      <c r="C44" s="32"/>
      <c r="D44" s="32"/>
      <c r="E44" s="32"/>
      <c r="F44" s="32"/>
      <c r="G44" s="32"/>
      <c r="H44" s="32"/>
      <c r="I44" s="32"/>
      <c r="J44" s="67"/>
      <c r="K44" s="29"/>
      <c r="L44" s="29"/>
    </row>
    <row r="45" spans="2:12" s="28" customFormat="1" ht="26.25" hidden="1" customHeight="1" x14ac:dyDescent="0.2">
      <c r="B45" s="70"/>
      <c r="C45" s="32"/>
      <c r="D45" s="32"/>
      <c r="E45" s="32"/>
      <c r="F45" s="32"/>
      <c r="G45" s="32"/>
      <c r="H45" s="32"/>
      <c r="I45" s="32"/>
      <c r="J45" s="67"/>
      <c r="K45" s="29"/>
      <c r="L45" s="29"/>
    </row>
    <row r="46" spans="2:12" s="28" customFormat="1" ht="26.25" hidden="1" customHeight="1" x14ac:dyDescent="0.2">
      <c r="B46" s="70"/>
      <c r="C46" s="32"/>
      <c r="D46" s="32"/>
      <c r="E46" s="32"/>
      <c r="F46" s="32"/>
      <c r="G46" s="32"/>
      <c r="H46" s="32"/>
      <c r="I46" s="32"/>
      <c r="J46" s="67"/>
      <c r="K46" s="29"/>
      <c r="L46" s="29"/>
    </row>
    <row r="47" spans="2:12" s="28" customFormat="1" ht="12" customHeight="1" x14ac:dyDescent="0.2">
      <c r="B47" s="70"/>
      <c r="C47" s="32"/>
      <c r="D47" s="32"/>
      <c r="E47" s="32"/>
      <c r="F47" s="32"/>
      <c r="G47" s="32"/>
      <c r="H47" s="32"/>
      <c r="I47" s="32"/>
      <c r="J47" s="67"/>
      <c r="K47" s="29"/>
      <c r="L47" s="29"/>
    </row>
    <row r="48" spans="2:12" s="28" customFormat="1" ht="26.25" customHeight="1" x14ac:dyDescent="0.2">
      <c r="B48" s="70"/>
      <c r="C48" s="32"/>
      <c r="D48" s="32"/>
      <c r="E48" s="32"/>
      <c r="F48" s="32"/>
      <c r="G48" s="32"/>
      <c r="H48" s="32"/>
      <c r="I48" s="32"/>
      <c r="J48" s="67"/>
      <c r="K48" s="29"/>
      <c r="L48" s="29"/>
    </row>
    <row r="49" spans="2:12" s="28" customFormat="1" ht="26.25" customHeight="1" x14ac:dyDescent="0.2">
      <c r="B49" s="70"/>
      <c r="C49" s="32"/>
      <c r="D49" s="32"/>
      <c r="E49" s="32"/>
      <c r="F49" s="32"/>
      <c r="G49" s="32"/>
      <c r="H49" s="32"/>
      <c r="I49" s="32"/>
      <c r="J49" s="67"/>
      <c r="K49" s="29"/>
      <c r="L49" s="29"/>
    </row>
    <row r="50" spans="2:12" s="28" customFormat="1" ht="26.25" customHeight="1" x14ac:dyDescent="0.2">
      <c r="B50" s="70"/>
      <c r="C50" s="32"/>
      <c r="D50" s="32"/>
      <c r="E50" s="32"/>
      <c r="F50" s="32"/>
      <c r="G50" s="32"/>
      <c r="H50" s="32"/>
      <c r="I50" s="32"/>
      <c r="J50" s="67"/>
      <c r="K50" s="29"/>
      <c r="L50" s="29"/>
    </row>
    <row r="51" spans="2:12" s="28" customFormat="1" ht="26.25" customHeight="1" x14ac:dyDescent="0.2">
      <c r="B51" s="70"/>
      <c r="C51" s="32"/>
      <c r="D51" s="32"/>
      <c r="E51" s="32"/>
      <c r="F51" s="32"/>
      <c r="G51" s="32"/>
      <c r="H51" s="32"/>
      <c r="I51" s="32"/>
      <c r="J51" s="67"/>
      <c r="K51" s="29"/>
      <c r="L51" s="29"/>
    </row>
    <row r="52" spans="2:12" s="28" customFormat="1" ht="26.25" customHeight="1" x14ac:dyDescent="0.2">
      <c r="B52" s="70"/>
      <c r="C52" s="32"/>
      <c r="D52" s="32"/>
      <c r="E52" s="32"/>
      <c r="F52" s="32"/>
      <c r="G52" s="32"/>
      <c r="H52" s="32"/>
      <c r="I52" s="32"/>
      <c r="J52" s="67"/>
      <c r="K52" s="29"/>
      <c r="L52" s="29"/>
    </row>
    <row r="53" spans="2:12" s="28" customFormat="1" ht="26.25" customHeight="1" x14ac:dyDescent="0.2">
      <c r="B53" s="70"/>
      <c r="C53" s="32"/>
      <c r="D53" s="32"/>
      <c r="E53" s="32"/>
      <c r="F53" s="32"/>
      <c r="G53" s="32"/>
      <c r="H53" s="32"/>
      <c r="I53" s="32"/>
      <c r="J53" s="67"/>
      <c r="K53" s="29"/>
      <c r="L53" s="29"/>
    </row>
    <row r="54" spans="2:12" s="28" customFormat="1" ht="26.25" customHeight="1" x14ac:dyDescent="0.2">
      <c r="B54" s="70"/>
      <c r="C54" s="32"/>
      <c r="D54" s="32"/>
      <c r="E54" s="32"/>
      <c r="F54" s="32"/>
      <c r="G54" s="32"/>
      <c r="H54" s="32"/>
      <c r="I54" s="32"/>
      <c r="J54" s="67"/>
      <c r="K54" s="29"/>
      <c r="L54" s="29"/>
    </row>
    <row r="55" spans="2:12" s="28" customFormat="1" ht="26.25" customHeight="1" x14ac:dyDescent="0.2">
      <c r="B55" s="70"/>
      <c r="C55" s="32"/>
      <c r="D55" s="32"/>
      <c r="E55" s="32"/>
      <c r="F55" s="32"/>
      <c r="G55" s="32"/>
      <c r="H55" s="32"/>
      <c r="I55" s="32"/>
      <c r="J55" s="67"/>
      <c r="K55" s="29"/>
      <c r="L55" s="29"/>
    </row>
    <row r="56" spans="2:12" s="28" customFormat="1" ht="26.25" customHeight="1" x14ac:dyDescent="0.2">
      <c r="B56" s="70"/>
      <c r="C56" s="32"/>
      <c r="D56" s="32"/>
      <c r="E56" s="32"/>
      <c r="F56" s="32"/>
      <c r="G56" s="32"/>
      <c r="H56" s="32"/>
      <c r="I56" s="32"/>
      <c r="J56" s="67"/>
      <c r="K56" s="29"/>
      <c r="L56" s="29"/>
    </row>
    <row r="57" spans="2:12" s="28" customFormat="1" ht="9.75" customHeight="1" x14ac:dyDescent="0.2">
      <c r="B57" s="71"/>
      <c r="C57" s="72"/>
      <c r="D57" s="72"/>
      <c r="E57" s="72"/>
      <c r="F57" s="72"/>
      <c r="G57" s="72"/>
      <c r="H57" s="72"/>
      <c r="I57" s="72"/>
      <c r="J57" s="73"/>
      <c r="K57" s="29"/>
      <c r="L57" s="29"/>
    </row>
    <row r="58" spans="2:12" s="28" customFormat="1" ht="15.75" x14ac:dyDescent="0.25">
      <c r="B58" s="155" t="s">
        <v>30</v>
      </c>
      <c r="C58" s="156"/>
      <c r="D58" s="156"/>
      <c r="E58" s="156"/>
      <c r="F58" s="156"/>
      <c r="G58" s="156"/>
      <c r="H58" s="156"/>
      <c r="I58" s="156"/>
      <c r="J58" s="157"/>
      <c r="K58" s="29"/>
      <c r="L58" s="29"/>
    </row>
    <row r="59" spans="2:12" s="28" customFormat="1" hidden="1" x14ac:dyDescent="0.2">
      <c r="B59" s="158"/>
      <c r="C59" s="159"/>
      <c r="D59" s="159"/>
      <c r="E59" s="159"/>
      <c r="F59" s="159"/>
      <c r="G59" s="159"/>
      <c r="H59" s="159"/>
      <c r="I59" s="159"/>
      <c r="J59" s="160"/>
      <c r="K59" s="29"/>
      <c r="L59" s="29"/>
    </row>
    <row r="60" spans="2:12" s="28" customFormat="1" hidden="1" x14ac:dyDescent="0.2">
      <c r="B60" s="161"/>
      <c r="C60" s="162"/>
      <c r="D60" s="162"/>
      <c r="E60" s="162"/>
      <c r="F60" s="162"/>
      <c r="G60" s="162"/>
      <c r="H60" s="162"/>
      <c r="I60" s="162"/>
      <c r="J60" s="163"/>
      <c r="K60" s="29"/>
      <c r="L60" s="29"/>
    </row>
    <row r="61" spans="2:12" s="28" customFormat="1" x14ac:dyDescent="0.2">
      <c r="B61" s="161"/>
      <c r="C61" s="162"/>
      <c r="D61" s="162"/>
      <c r="E61" s="162"/>
      <c r="F61" s="162"/>
      <c r="G61" s="162"/>
      <c r="H61" s="162"/>
      <c r="I61" s="162"/>
      <c r="J61" s="163"/>
      <c r="K61" s="29"/>
      <c r="L61" s="29"/>
    </row>
    <row r="62" spans="2:12" s="28" customFormat="1" ht="24" customHeight="1" x14ac:dyDescent="0.2">
      <c r="B62" s="166" t="s">
        <v>31</v>
      </c>
      <c r="C62" s="167"/>
      <c r="D62" s="167"/>
      <c r="E62" s="167"/>
      <c r="F62" s="167"/>
      <c r="G62" s="167"/>
      <c r="H62" s="167"/>
      <c r="I62" s="167"/>
      <c r="J62" s="168"/>
      <c r="K62" s="29"/>
      <c r="L62" s="29"/>
    </row>
    <row r="63" spans="2:12" x14ac:dyDescent="0.2">
      <c r="B63" s="58" t="s">
        <v>32</v>
      </c>
      <c r="C63" s="149" t="s">
        <v>33</v>
      </c>
      <c r="D63" s="149"/>
      <c r="E63" s="149"/>
      <c r="F63" s="149"/>
      <c r="G63" s="149"/>
      <c r="H63" s="149"/>
      <c r="I63" s="149"/>
      <c r="J63" s="150"/>
    </row>
    <row r="64" spans="2:12" ht="39" customHeight="1" x14ac:dyDescent="0.2">
      <c r="B64" s="59"/>
      <c r="C64" s="149" t="s">
        <v>34</v>
      </c>
      <c r="D64" s="149"/>
      <c r="E64" s="149"/>
      <c r="F64" s="149"/>
      <c r="G64" s="149"/>
      <c r="H64" s="149"/>
      <c r="I64" s="149"/>
      <c r="J64" s="150"/>
    </row>
    <row r="65" spans="2:10" ht="38.25" customHeight="1" x14ac:dyDescent="0.2">
      <c r="B65" s="60"/>
      <c r="C65" s="149" t="s">
        <v>35</v>
      </c>
      <c r="D65" s="149"/>
      <c r="E65" s="149"/>
      <c r="F65" s="149"/>
      <c r="G65" s="149"/>
      <c r="H65" s="149"/>
      <c r="I65" s="149"/>
      <c r="J65" s="150"/>
    </row>
    <row r="66" spans="2:10" ht="37.5" customHeight="1" x14ac:dyDescent="0.2">
      <c r="B66" s="61"/>
      <c r="C66" s="149" t="s">
        <v>36</v>
      </c>
      <c r="D66" s="149"/>
      <c r="E66" s="149"/>
      <c r="F66" s="149"/>
      <c r="G66" s="149"/>
      <c r="H66" s="149"/>
      <c r="I66" s="149"/>
      <c r="J66" s="150"/>
    </row>
    <row r="67" spans="2:10" ht="39.75" customHeight="1" x14ac:dyDescent="0.2">
      <c r="B67" s="62" t="s">
        <v>37</v>
      </c>
      <c r="C67" s="151" t="s">
        <v>38</v>
      </c>
      <c r="D67" s="151"/>
      <c r="E67" s="151"/>
      <c r="F67" s="151"/>
      <c r="G67" s="151"/>
      <c r="H67" s="151"/>
      <c r="I67" s="151"/>
      <c r="J67" s="152"/>
    </row>
    <row r="68" spans="2:10" x14ac:dyDescent="0.2">
      <c r="B68" s="24"/>
      <c r="C68" s="24"/>
      <c r="D68" s="24"/>
      <c r="E68" s="24"/>
      <c r="F68" s="24"/>
      <c r="G68" s="24"/>
      <c r="H68" s="24"/>
      <c r="I68" s="24"/>
      <c r="J68" s="24"/>
    </row>
    <row r="69" spans="2:10" x14ac:dyDescent="0.2">
      <c r="B69" s="24"/>
      <c r="C69" s="24"/>
      <c r="D69" s="24"/>
      <c r="E69" s="24"/>
      <c r="F69" s="24"/>
      <c r="G69" s="24"/>
      <c r="H69" s="24"/>
      <c r="I69" s="24"/>
      <c r="J69" s="24"/>
    </row>
  </sheetData>
  <mergeCells count="22">
    <mergeCell ref="C65:J65"/>
    <mergeCell ref="C66:J66"/>
    <mergeCell ref="C67:J67"/>
    <mergeCell ref="J9:J10"/>
    <mergeCell ref="B20:C20"/>
    <mergeCell ref="B58:J58"/>
    <mergeCell ref="B59:J61"/>
    <mergeCell ref="C63:J63"/>
    <mergeCell ref="C64:J64"/>
    <mergeCell ref="I9:I10"/>
    <mergeCell ref="B35:D35"/>
    <mergeCell ref="B62:J62"/>
    <mergeCell ref="B8:D8"/>
    <mergeCell ref="F8:G8"/>
    <mergeCell ref="B9:D10"/>
    <mergeCell ref="F9:G10"/>
    <mergeCell ref="H9:H10"/>
    <mergeCell ref="B2:J2"/>
    <mergeCell ref="B3:J3"/>
    <mergeCell ref="B7:D7"/>
    <mergeCell ref="F7:H7"/>
    <mergeCell ref="D4:I6"/>
  </mergeCells>
  <conditionalFormatting sqref="B20:C20">
    <cfRule type="expression" dxfId="23" priority="33" stopIfTrue="1">
      <formula>D20="menor que la meta"</formula>
    </cfRule>
    <cfRule type="expression" dxfId="22" priority="34" stopIfTrue="1">
      <formula>D20="mayor que la meta"</formula>
    </cfRule>
  </conditionalFormatting>
  <conditionalFormatting sqref="E23:E24 E29:E43">
    <cfRule type="expression" dxfId="21" priority="30" stopIfTrue="1">
      <formula>$F23=$L$3</formula>
    </cfRule>
    <cfRule type="expression" dxfId="20" priority="31" stopIfTrue="1">
      <formula>$F23=$L$4</formula>
    </cfRule>
    <cfRule type="expression" dxfId="19" priority="32" stopIfTrue="1">
      <formula>$F23=$L$5</formula>
    </cfRule>
  </conditionalFormatting>
  <conditionalFormatting sqref="D20">
    <cfRule type="cellIs" dxfId="18" priority="28" stopIfTrue="1" operator="equal">
      <formula>"menor que la meta"</formula>
    </cfRule>
    <cfRule type="cellIs" dxfId="17" priority="29" stopIfTrue="1" operator="equal">
      <formula>"mayor que la meta"</formula>
    </cfRule>
  </conditionalFormatting>
  <conditionalFormatting sqref="C36:D43 C23:D23 C33:D34 C28:C32 C24 D24:D32">
    <cfRule type="expression" dxfId="16" priority="25" stopIfTrue="1">
      <formula>OR($F23=$L$3,$F23=$L$2)</formula>
    </cfRule>
    <cfRule type="expression" dxfId="15" priority="26" stopIfTrue="1">
      <formula>$F23=$L$4</formula>
    </cfRule>
    <cfRule type="expression" dxfId="14" priority="27" stopIfTrue="1">
      <formula>$F23=$L$5</formula>
    </cfRule>
  </conditionalFormatting>
  <conditionalFormatting sqref="E25:E26 E28">
    <cfRule type="expression" dxfId="13" priority="16" stopIfTrue="1">
      <formula>$F25=$L$3</formula>
    </cfRule>
    <cfRule type="expression" dxfId="12" priority="17" stopIfTrue="1">
      <formula>$F25=$L$4</formula>
    </cfRule>
    <cfRule type="expression" dxfId="11" priority="18" stopIfTrue="1">
      <formula>$F25=$L$5</formula>
    </cfRule>
  </conditionalFormatting>
  <conditionalFormatting sqref="C25:C26">
    <cfRule type="expression" dxfId="10" priority="13" stopIfTrue="1">
      <formula>OR($F25=$L$3,$F25=$L$2)</formula>
    </cfRule>
    <cfRule type="expression" dxfId="9" priority="14" stopIfTrue="1">
      <formula>$F25=$L$4</formula>
    </cfRule>
    <cfRule type="expression" dxfId="8" priority="15" stopIfTrue="1">
      <formula>$F25=$L$5</formula>
    </cfRule>
  </conditionalFormatting>
  <conditionalFormatting sqref="E27">
    <cfRule type="expression" dxfId="7" priority="4" stopIfTrue="1">
      <formula>$F27=$L$3</formula>
    </cfRule>
    <cfRule type="expression" dxfId="6" priority="5" stopIfTrue="1">
      <formula>$F27=$L$4</formula>
    </cfRule>
    <cfRule type="expression" dxfId="5" priority="6" stopIfTrue="1">
      <formula>$F27=$L$5</formula>
    </cfRule>
  </conditionalFormatting>
  <conditionalFormatting sqref="C27">
    <cfRule type="expression" dxfId="4" priority="1" stopIfTrue="1">
      <formula>OR($F27=$L$3,$F27=$L$2)</formula>
    </cfRule>
    <cfRule type="expression" dxfId="3" priority="2" stopIfTrue="1">
      <formula>$F27=$L$4</formula>
    </cfRule>
    <cfRule type="expression" dxfId="2" priority="3" stopIfTrue="1">
      <formula>$F27=$L$5</formula>
    </cfRule>
  </conditionalFormatting>
  <dataValidations disablePrompts="1" count="3">
    <dataValidation errorStyle="information" showInputMessage="1" errorTitle="Opciones permitidas" error="Mensual_x000a_Bimensual_x000a_Trimestral_x000a_Semestral_x000a_Anual" promptTitle="Opciones sugeridas" prompt="Mensual, Bimensual, Trimestral, Semestral o Anual" sqref="J9:J10"/>
    <dataValidation showInputMessage="1" showErrorMessage="1" sqref="E20"/>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D20">
      <formula1>"mayor que la meta, menor que la meta"</formula1>
    </dataValidation>
  </dataValidations>
  <printOptions horizontalCentered="1" verticalCentered="1"/>
  <pageMargins left="0.39370078740157483" right="0.59055118110236227" top="0.98425196850393704" bottom="0.98425196850393704" header="0.51181102362204722" footer="0.51181102362204722"/>
  <pageSetup scale="51" orientation="landscape" r:id="rId1"/>
  <headerFooter scaleWithDoc="0" alignWithMargins="0">
    <oddHeader>&amp;L&amp;G</oddHeader>
    <oddFooter>&amp;L&amp;"Futura Std Book,Normal"&amp;8Código:IM-MGP-02&amp;C&amp;"Futura Std Book,Normal"&amp;8Versión 04
COPIA CONTROLADA&amp;R&amp;"Futura Std Book,Normal"&amp;8Página &amp;P de &amp;N</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76"/>
  <sheetViews>
    <sheetView topLeftCell="A40" zoomScale="86" zoomScaleNormal="86" workbookViewId="0">
      <selection activeCell="G6" sqref="G6:G57"/>
    </sheetView>
  </sheetViews>
  <sheetFormatPr baseColWidth="10" defaultRowHeight="12.75" x14ac:dyDescent="0.2"/>
  <cols>
    <col min="1" max="1" width="3.7109375" style="74" customWidth="1"/>
    <col min="2" max="2" width="15.7109375" style="74" customWidth="1"/>
    <col min="3" max="3" width="100.7109375" style="75" customWidth="1"/>
    <col min="4" max="4" width="17.85546875" style="74" customWidth="1"/>
    <col min="5" max="5" width="15.7109375" style="74" customWidth="1"/>
    <col min="6" max="6" width="15.7109375" style="74" hidden="1" customWidth="1"/>
    <col min="7" max="7" width="15.7109375" style="74" customWidth="1"/>
    <col min="8" max="9" width="30.7109375" style="75" customWidth="1"/>
    <col min="10" max="10" width="23.7109375" style="74" customWidth="1"/>
    <col min="11" max="11" width="50.7109375" style="75" customWidth="1"/>
    <col min="12" max="16384" width="11.42578125" style="74"/>
  </cols>
  <sheetData>
    <row r="1" spans="1:11" ht="13.5" thickBot="1" x14ac:dyDescent="0.25">
      <c r="G1" s="74">
        <v>10</v>
      </c>
    </row>
    <row r="2" spans="1:11" ht="15" customHeight="1" x14ac:dyDescent="0.2">
      <c r="B2" s="169" t="s">
        <v>82</v>
      </c>
      <c r="C2" s="170"/>
      <c r="D2" s="170"/>
      <c r="E2" s="170"/>
      <c r="F2" s="170"/>
      <c r="G2" s="170"/>
      <c r="H2" s="170"/>
      <c r="I2" s="170"/>
      <c r="J2" s="170"/>
      <c r="K2" s="171"/>
    </row>
    <row r="3" spans="1:11" ht="15" customHeight="1" x14ac:dyDescent="0.2">
      <c r="B3" s="172"/>
      <c r="C3" s="173"/>
      <c r="D3" s="173"/>
      <c r="E3" s="173"/>
      <c r="F3" s="173"/>
      <c r="G3" s="173"/>
      <c r="H3" s="173"/>
      <c r="I3" s="173"/>
      <c r="J3" s="173"/>
      <c r="K3" s="174"/>
    </row>
    <row r="4" spans="1:11" ht="15" customHeight="1" thickBot="1" x14ac:dyDescent="0.25">
      <c r="B4" s="172"/>
      <c r="C4" s="173"/>
      <c r="D4" s="173"/>
      <c r="E4" s="173"/>
      <c r="F4" s="173"/>
      <c r="G4" s="173"/>
      <c r="H4" s="173"/>
      <c r="I4" s="173"/>
      <c r="J4" s="173"/>
      <c r="K4" s="174"/>
    </row>
    <row r="5" spans="1:11" ht="39.950000000000003" customHeight="1" x14ac:dyDescent="0.2">
      <c r="B5" s="93" t="s">
        <v>60</v>
      </c>
      <c r="C5" s="94" t="s">
        <v>61</v>
      </c>
      <c r="D5" s="94" t="s">
        <v>69</v>
      </c>
      <c r="E5" s="94" t="s">
        <v>78</v>
      </c>
      <c r="F5" s="94" t="s">
        <v>83</v>
      </c>
      <c r="G5" s="94" t="s">
        <v>84</v>
      </c>
      <c r="H5" s="94" t="s">
        <v>62</v>
      </c>
      <c r="I5" s="94" t="s">
        <v>63</v>
      </c>
      <c r="J5" s="94" t="s">
        <v>70</v>
      </c>
      <c r="K5" s="95" t="s">
        <v>79</v>
      </c>
    </row>
    <row r="6" spans="1:11" ht="24.95" customHeight="1" x14ac:dyDescent="0.2">
      <c r="A6" s="74">
        <v>1</v>
      </c>
      <c r="B6" s="87" t="s">
        <v>85</v>
      </c>
      <c r="C6" s="83" t="s">
        <v>86</v>
      </c>
      <c r="D6" s="78">
        <v>43075</v>
      </c>
      <c r="E6" s="78">
        <v>43125</v>
      </c>
      <c r="F6" s="79"/>
      <c r="G6" s="98">
        <f>NETWORKDAYS(D6,E6,Festivos!B2:B37)</f>
        <v>33</v>
      </c>
      <c r="H6" s="77" t="s">
        <v>81</v>
      </c>
      <c r="I6" s="77" t="s">
        <v>109</v>
      </c>
      <c r="J6" s="84">
        <v>1528135740</v>
      </c>
      <c r="K6" s="90"/>
    </row>
    <row r="7" spans="1:11" ht="24" x14ac:dyDescent="0.2">
      <c r="A7" s="74">
        <v>2</v>
      </c>
      <c r="B7" s="87" t="s">
        <v>87</v>
      </c>
      <c r="C7" s="77" t="s">
        <v>88</v>
      </c>
      <c r="D7" s="78">
        <v>43041</v>
      </c>
      <c r="E7" s="78">
        <v>43046</v>
      </c>
      <c r="F7" s="79"/>
      <c r="G7" s="98">
        <f>NETWORKDAYS(D7,E7,Festivos!B2:B37)</f>
        <v>3</v>
      </c>
      <c r="H7" s="77" t="s">
        <v>81</v>
      </c>
      <c r="I7" s="77" t="s">
        <v>109</v>
      </c>
      <c r="J7" s="84">
        <v>50998640</v>
      </c>
      <c r="K7" s="90"/>
    </row>
    <row r="8" spans="1:11" ht="24" x14ac:dyDescent="0.2">
      <c r="A8" s="74">
        <v>3</v>
      </c>
      <c r="B8" s="87" t="s">
        <v>89</v>
      </c>
      <c r="C8" s="77" t="s">
        <v>90</v>
      </c>
      <c r="D8" s="78">
        <v>43041</v>
      </c>
      <c r="E8" s="78">
        <v>43046</v>
      </c>
      <c r="F8" s="79"/>
      <c r="G8" s="98">
        <f>NETWORKDAYS(D8,E8,Festivos!B2:B37)</f>
        <v>3</v>
      </c>
      <c r="H8" s="77" t="s">
        <v>81</v>
      </c>
      <c r="I8" s="77" t="s">
        <v>112</v>
      </c>
      <c r="J8" s="85">
        <v>101500000</v>
      </c>
      <c r="K8" s="90"/>
    </row>
    <row r="9" spans="1:11" ht="24" x14ac:dyDescent="0.2">
      <c r="A9" s="74">
        <v>4</v>
      </c>
      <c r="B9" s="87" t="s">
        <v>91</v>
      </c>
      <c r="C9" s="77" t="s">
        <v>92</v>
      </c>
      <c r="D9" s="78">
        <v>43047</v>
      </c>
      <c r="E9" s="78">
        <v>43053</v>
      </c>
      <c r="F9" s="79"/>
      <c r="G9" s="98">
        <f>NETWORKDAYS(D9,E9,Festivos!B2:B37)</f>
        <v>4</v>
      </c>
      <c r="H9" s="77" t="s">
        <v>81</v>
      </c>
      <c r="I9" s="77" t="s">
        <v>109</v>
      </c>
      <c r="J9" s="85">
        <v>53052827</v>
      </c>
      <c r="K9" s="90"/>
    </row>
    <row r="10" spans="1:11" ht="24" x14ac:dyDescent="0.2">
      <c r="A10" s="74">
        <v>5</v>
      </c>
      <c r="B10" s="88" t="s">
        <v>93</v>
      </c>
      <c r="C10" s="77" t="s">
        <v>94</v>
      </c>
      <c r="D10" s="79">
        <v>43070</v>
      </c>
      <c r="E10" s="78">
        <v>43076</v>
      </c>
      <c r="F10" s="79"/>
      <c r="G10" s="98">
        <f>NETWORKDAYS(D10,E10,Festivos!B2:B37)</f>
        <v>5</v>
      </c>
      <c r="H10" s="77" t="s">
        <v>81</v>
      </c>
      <c r="I10" s="77" t="s">
        <v>109</v>
      </c>
      <c r="J10" s="86">
        <v>226870627</v>
      </c>
      <c r="K10" s="90"/>
    </row>
    <row r="11" spans="1:11" ht="24" x14ac:dyDescent="0.2">
      <c r="A11" s="74">
        <v>6</v>
      </c>
      <c r="B11" s="88" t="s">
        <v>95</v>
      </c>
      <c r="C11" s="77" t="s">
        <v>96</v>
      </c>
      <c r="D11" s="79">
        <v>43047</v>
      </c>
      <c r="E11" s="78">
        <v>43047</v>
      </c>
      <c r="F11" s="79"/>
      <c r="G11" s="98">
        <f>NETWORKDAYS(D11,E11,Festivos!B2:B37)</f>
        <v>1</v>
      </c>
      <c r="H11" s="77" t="s">
        <v>81</v>
      </c>
      <c r="I11" s="77" t="s">
        <v>111</v>
      </c>
      <c r="J11" s="86">
        <v>633512000</v>
      </c>
      <c r="K11" s="90"/>
    </row>
    <row r="12" spans="1:11" ht="24" x14ac:dyDescent="0.2">
      <c r="A12" s="74">
        <v>7</v>
      </c>
      <c r="B12" s="88" t="s">
        <v>97</v>
      </c>
      <c r="C12" s="77" t="s">
        <v>98</v>
      </c>
      <c r="D12" s="79">
        <v>43041</v>
      </c>
      <c r="E12" s="78">
        <v>43053</v>
      </c>
      <c r="F12" s="79"/>
      <c r="G12" s="98">
        <f>NETWORKDAYS(D12,E12,Festivos!B2:B37)</f>
        <v>7</v>
      </c>
      <c r="H12" s="77" t="s">
        <v>81</v>
      </c>
      <c r="I12" s="77" t="s">
        <v>109</v>
      </c>
      <c r="J12" s="86">
        <v>294166086</v>
      </c>
      <c r="K12" s="90"/>
    </row>
    <row r="13" spans="1:11" ht="24" x14ac:dyDescent="0.2">
      <c r="A13" s="74">
        <v>8</v>
      </c>
      <c r="B13" s="88" t="s">
        <v>99</v>
      </c>
      <c r="C13" s="77" t="s">
        <v>100</v>
      </c>
      <c r="D13" s="79">
        <v>43046</v>
      </c>
      <c r="E13" s="78">
        <v>43053</v>
      </c>
      <c r="F13" s="79"/>
      <c r="G13" s="98">
        <f>NETWORKDAYS(D13,E13,Festivos!B2:B37)</f>
        <v>5</v>
      </c>
      <c r="H13" s="77" t="s">
        <v>81</v>
      </c>
      <c r="I13" s="77" t="s">
        <v>109</v>
      </c>
      <c r="J13" s="86">
        <v>300000000</v>
      </c>
      <c r="K13" s="90"/>
    </row>
    <row r="14" spans="1:11" ht="24" x14ac:dyDescent="0.2">
      <c r="A14" s="74">
        <v>9</v>
      </c>
      <c r="B14" s="88" t="s">
        <v>116</v>
      </c>
      <c r="C14" s="77" t="s">
        <v>117</v>
      </c>
      <c r="D14" s="79">
        <v>43091</v>
      </c>
      <c r="E14" s="78">
        <v>43118</v>
      </c>
      <c r="F14" s="79"/>
      <c r="G14" s="98">
        <f>NETWORKDAYS(D14,E14,Festivos!B2:B37)</f>
        <v>17</v>
      </c>
      <c r="H14" s="77" t="s">
        <v>81</v>
      </c>
      <c r="I14" s="77" t="s">
        <v>110</v>
      </c>
      <c r="J14" s="86">
        <v>700000000</v>
      </c>
      <c r="K14" s="90"/>
    </row>
    <row r="15" spans="1:11" ht="36" x14ac:dyDescent="0.2">
      <c r="A15" s="74">
        <v>10</v>
      </c>
      <c r="B15" s="87" t="s">
        <v>101</v>
      </c>
      <c r="C15" s="77" t="s">
        <v>102</v>
      </c>
      <c r="D15" s="78">
        <v>43075</v>
      </c>
      <c r="E15" s="78">
        <v>43076</v>
      </c>
      <c r="F15" s="96"/>
      <c r="G15" s="98">
        <f>NETWORKDAYS(D15,E15,Festivos!B2:B37)</f>
        <v>2</v>
      </c>
      <c r="H15" s="77" t="s">
        <v>81</v>
      </c>
      <c r="I15" s="77" t="s">
        <v>113</v>
      </c>
      <c r="J15" s="86">
        <v>1250000000</v>
      </c>
      <c r="K15" s="89"/>
    </row>
    <row r="16" spans="1:11" ht="24" x14ac:dyDescent="0.2">
      <c r="A16" s="74">
        <v>11</v>
      </c>
      <c r="B16" s="88" t="s">
        <v>105</v>
      </c>
      <c r="C16" s="77" t="s">
        <v>106</v>
      </c>
      <c r="D16" s="79">
        <v>43075</v>
      </c>
      <c r="E16" s="78">
        <v>43075</v>
      </c>
      <c r="F16" s="96"/>
      <c r="G16" s="98">
        <f>NETWORKDAYS(D16,E16,Festivos!B2:B37)</f>
        <v>1</v>
      </c>
      <c r="H16" s="77" t="s">
        <v>81</v>
      </c>
      <c r="I16" s="77" t="s">
        <v>115</v>
      </c>
      <c r="J16" s="86">
        <v>2686902000</v>
      </c>
      <c r="K16" s="90"/>
    </row>
    <row r="17" spans="1:11" ht="24" x14ac:dyDescent="0.2">
      <c r="A17" s="74">
        <v>12</v>
      </c>
      <c r="B17" s="88" t="s">
        <v>118</v>
      </c>
      <c r="C17" s="77" t="s">
        <v>119</v>
      </c>
      <c r="D17" s="79">
        <v>43110</v>
      </c>
      <c r="E17" s="78">
        <v>43123</v>
      </c>
      <c r="F17" s="96"/>
      <c r="G17" s="98">
        <f>NETWORKDAYS(D17,E17,Festivos!B19:B36)</f>
        <v>10</v>
      </c>
      <c r="H17" s="77" t="s">
        <v>81</v>
      </c>
      <c r="I17" s="77" t="s">
        <v>110</v>
      </c>
      <c r="J17" s="86">
        <v>150000020</v>
      </c>
      <c r="K17" s="90"/>
    </row>
    <row r="18" spans="1:11" ht="24" x14ac:dyDescent="0.2">
      <c r="A18" s="74">
        <v>14</v>
      </c>
      <c r="B18" s="87" t="s">
        <v>120</v>
      </c>
      <c r="C18" s="77" t="s">
        <v>121</v>
      </c>
      <c r="D18" s="78">
        <v>43129</v>
      </c>
      <c r="E18" s="78">
        <v>43130</v>
      </c>
      <c r="F18" s="96"/>
      <c r="G18" s="98">
        <f>NETWORKDAYS(D18,E18,Festivos!B20:B37)</f>
        <v>2</v>
      </c>
      <c r="H18" s="77" t="s">
        <v>81</v>
      </c>
      <c r="I18" s="77" t="s">
        <v>110</v>
      </c>
      <c r="J18" s="86">
        <v>1940220113</v>
      </c>
      <c r="K18" s="90"/>
    </row>
    <row r="19" spans="1:11" ht="24" x14ac:dyDescent="0.2">
      <c r="A19" s="74">
        <v>15</v>
      </c>
      <c r="B19" s="87" t="s">
        <v>122</v>
      </c>
      <c r="C19" s="77" t="s">
        <v>123</v>
      </c>
      <c r="D19" s="78">
        <v>43129</v>
      </c>
      <c r="E19" s="78">
        <v>43130</v>
      </c>
      <c r="F19" s="96"/>
      <c r="G19" s="98">
        <f>NETWORKDAYS(D19,E19,Festivos!B20:B37)</f>
        <v>2</v>
      </c>
      <c r="H19" s="77" t="s">
        <v>81</v>
      </c>
      <c r="I19" s="77" t="s">
        <v>110</v>
      </c>
      <c r="J19" s="86">
        <v>400920777</v>
      </c>
      <c r="K19" s="90"/>
    </row>
    <row r="20" spans="1:11" ht="36" x14ac:dyDescent="0.2">
      <c r="A20" s="74">
        <v>16</v>
      </c>
      <c r="B20" s="87" t="s">
        <v>124</v>
      </c>
      <c r="C20" s="77" t="s">
        <v>125</v>
      </c>
      <c r="D20" s="78">
        <v>43125</v>
      </c>
      <c r="E20" s="78">
        <v>43130</v>
      </c>
      <c r="F20" s="96"/>
      <c r="G20" s="98">
        <f>NETWORKDAYS(D20,E20,Festivos!B20:B37)</f>
        <v>4</v>
      </c>
      <c r="H20" s="77" t="s">
        <v>81</v>
      </c>
      <c r="I20" s="77" t="s">
        <v>113</v>
      </c>
      <c r="J20" s="86">
        <v>870000000</v>
      </c>
      <c r="K20" s="89"/>
    </row>
    <row r="21" spans="1:11" ht="24" hidden="1" x14ac:dyDescent="0.2">
      <c r="A21" s="74">
        <v>17</v>
      </c>
      <c r="B21" s="120" t="s">
        <v>103</v>
      </c>
      <c r="C21" s="121" t="s">
        <v>104</v>
      </c>
      <c r="D21" s="78">
        <v>43123</v>
      </c>
      <c r="E21" s="78" t="s">
        <v>232</v>
      </c>
      <c r="F21" s="96"/>
      <c r="G21" s="98">
        <v>0</v>
      </c>
      <c r="H21" s="77" t="s">
        <v>81</v>
      </c>
      <c r="I21" s="77" t="s">
        <v>114</v>
      </c>
      <c r="J21" s="86">
        <v>799035020</v>
      </c>
      <c r="K21" s="119" t="s">
        <v>236</v>
      </c>
    </row>
    <row r="22" spans="1:11" ht="24" x14ac:dyDescent="0.2">
      <c r="A22" s="74">
        <v>18</v>
      </c>
      <c r="B22" s="87" t="s">
        <v>105</v>
      </c>
      <c r="C22" s="77" t="s">
        <v>106</v>
      </c>
      <c r="D22" s="79">
        <v>43075</v>
      </c>
      <c r="E22" s="78">
        <v>43075</v>
      </c>
      <c r="F22" s="96"/>
      <c r="G22" s="98">
        <f>NETWORKDAYS(D22,E22,Festivos!B20:B37)</f>
        <v>1</v>
      </c>
      <c r="H22" s="77" t="s">
        <v>81</v>
      </c>
      <c r="I22" s="77" t="s">
        <v>115</v>
      </c>
      <c r="J22" s="86">
        <v>2686902000</v>
      </c>
      <c r="K22" s="90"/>
    </row>
    <row r="23" spans="1:11" ht="24" hidden="1" x14ac:dyDescent="0.2">
      <c r="A23" s="74">
        <v>19</v>
      </c>
      <c r="B23" s="120" t="s">
        <v>107</v>
      </c>
      <c r="C23" s="121" t="s">
        <v>108</v>
      </c>
      <c r="D23" s="79">
        <v>43123</v>
      </c>
      <c r="E23" s="78" t="s">
        <v>232</v>
      </c>
      <c r="F23" s="96"/>
      <c r="G23" s="98">
        <v>0</v>
      </c>
      <c r="H23" s="77" t="s">
        <v>81</v>
      </c>
      <c r="I23" s="77" t="s">
        <v>111</v>
      </c>
      <c r="J23" s="86">
        <v>770321510</v>
      </c>
      <c r="K23" s="119" t="s">
        <v>236</v>
      </c>
    </row>
    <row r="24" spans="1:11" ht="24" x14ac:dyDescent="0.2">
      <c r="A24" s="74">
        <v>20</v>
      </c>
      <c r="B24" s="87" t="s">
        <v>126</v>
      </c>
      <c r="C24" s="77" t="s">
        <v>127</v>
      </c>
      <c r="D24" s="79">
        <v>43110</v>
      </c>
      <c r="E24" s="78">
        <v>43129</v>
      </c>
      <c r="F24" s="96"/>
      <c r="G24" s="98">
        <f>NETWORKDAYS(D24,E24,Festivos!B20:B37)</f>
        <v>14</v>
      </c>
      <c r="H24" s="77" t="s">
        <v>81</v>
      </c>
      <c r="I24" s="77" t="s">
        <v>110</v>
      </c>
      <c r="J24" s="86">
        <v>6000000000</v>
      </c>
      <c r="K24" s="90"/>
    </row>
    <row r="25" spans="1:11" ht="24" x14ac:dyDescent="0.2">
      <c r="A25" s="74">
        <v>21</v>
      </c>
      <c r="B25" s="111" t="s">
        <v>128</v>
      </c>
      <c r="C25" s="109" t="s">
        <v>129</v>
      </c>
      <c r="D25" s="79">
        <v>43125</v>
      </c>
      <c r="E25" s="78">
        <v>43130</v>
      </c>
      <c r="F25" s="96"/>
      <c r="G25" s="98">
        <f>NETWORKDAYS(D25,E25,Festivos!B20:B37)</f>
        <v>4</v>
      </c>
      <c r="H25" s="77" t="s">
        <v>81</v>
      </c>
      <c r="I25" s="109" t="s">
        <v>110</v>
      </c>
      <c r="J25" s="86">
        <v>1490000000</v>
      </c>
      <c r="K25" s="90"/>
    </row>
    <row r="26" spans="1:11" ht="24" x14ac:dyDescent="0.2">
      <c r="A26" s="74">
        <v>22</v>
      </c>
      <c r="B26" s="111" t="s">
        <v>168</v>
      </c>
      <c r="C26" s="109" t="s">
        <v>169</v>
      </c>
      <c r="D26" s="112">
        <v>43164</v>
      </c>
      <c r="E26" s="78">
        <v>43165</v>
      </c>
      <c r="F26" s="96"/>
      <c r="G26" s="98">
        <f>NETWORKDAYS(D26,E26,Festivos!B20:B37)</f>
        <v>2</v>
      </c>
      <c r="H26" s="77" t="s">
        <v>81</v>
      </c>
      <c r="I26" s="113" t="s">
        <v>112</v>
      </c>
      <c r="J26" s="114">
        <v>896000000</v>
      </c>
      <c r="K26" s="117"/>
    </row>
    <row r="27" spans="1:11" ht="24" x14ac:dyDescent="0.2">
      <c r="A27" s="74">
        <v>23</v>
      </c>
      <c r="B27" s="111" t="s">
        <v>170</v>
      </c>
      <c r="C27" s="109" t="s">
        <v>171</v>
      </c>
      <c r="D27" s="112">
        <v>43196</v>
      </c>
      <c r="E27" s="78">
        <v>43200</v>
      </c>
      <c r="F27" s="96"/>
      <c r="G27" s="98">
        <f>NETWORKDAYS(D27,E27,Festivos!B20:B37)</f>
        <v>3</v>
      </c>
      <c r="H27" s="77" t="s">
        <v>81</v>
      </c>
      <c r="I27" s="77" t="s">
        <v>111</v>
      </c>
      <c r="J27" s="84">
        <v>793953720</v>
      </c>
      <c r="K27" s="90"/>
    </row>
    <row r="28" spans="1:11" ht="36" x14ac:dyDescent="0.2">
      <c r="A28" s="74">
        <v>24</v>
      </c>
      <c r="B28" s="111" t="s">
        <v>172</v>
      </c>
      <c r="C28" s="109" t="s">
        <v>173</v>
      </c>
      <c r="D28" s="112">
        <v>43196</v>
      </c>
      <c r="E28" s="78">
        <v>43201</v>
      </c>
      <c r="F28" s="96"/>
      <c r="G28" s="98">
        <f>NETWORKDAYS(D28,E28,Festivos!B20:B37)</f>
        <v>4</v>
      </c>
      <c r="H28" s="77" t="s">
        <v>81</v>
      </c>
      <c r="I28" s="77" t="s">
        <v>111</v>
      </c>
      <c r="J28" s="84">
        <v>764220380</v>
      </c>
      <c r="K28" s="90"/>
    </row>
    <row r="29" spans="1:11" ht="24" x14ac:dyDescent="0.2">
      <c r="A29" s="74">
        <v>25</v>
      </c>
      <c r="B29" s="111" t="s">
        <v>174</v>
      </c>
      <c r="C29" s="109" t="s">
        <v>175</v>
      </c>
      <c r="D29" s="112">
        <v>43109</v>
      </c>
      <c r="E29" s="78">
        <v>43171</v>
      </c>
      <c r="F29" s="96"/>
      <c r="G29" s="98">
        <f>NETWORKDAYS(D29,E29,Festivos!B20:B37)</f>
        <v>45</v>
      </c>
      <c r="H29" s="77" t="s">
        <v>81</v>
      </c>
      <c r="I29" s="77" t="s">
        <v>111</v>
      </c>
      <c r="J29" s="84">
        <v>602583751</v>
      </c>
      <c r="K29" s="90"/>
    </row>
    <row r="30" spans="1:11" ht="24" x14ac:dyDescent="0.2">
      <c r="A30" s="74">
        <v>26</v>
      </c>
      <c r="B30" s="111" t="s">
        <v>176</v>
      </c>
      <c r="C30" s="109" t="s">
        <v>177</v>
      </c>
      <c r="D30" s="112">
        <v>43109</v>
      </c>
      <c r="E30" s="78">
        <v>43116</v>
      </c>
      <c r="F30" s="96"/>
      <c r="G30" s="98">
        <f>NETWORKDAYS(D30,E30,Festivos!B20:B37)</f>
        <v>6</v>
      </c>
      <c r="H30" s="77" t="s">
        <v>81</v>
      </c>
      <c r="I30" s="77" t="s">
        <v>111</v>
      </c>
      <c r="J30" s="84">
        <v>613464833</v>
      </c>
      <c r="K30" s="90"/>
    </row>
    <row r="31" spans="1:11" ht="36" x14ac:dyDescent="0.2">
      <c r="A31" s="74">
        <v>27</v>
      </c>
      <c r="B31" s="111" t="s">
        <v>178</v>
      </c>
      <c r="C31" s="109" t="s">
        <v>179</v>
      </c>
      <c r="D31" s="112">
        <v>43143</v>
      </c>
      <c r="E31" s="78">
        <v>43164</v>
      </c>
      <c r="F31" s="96"/>
      <c r="G31" s="98">
        <f>NETWORKDAYS(D31,E31,Festivos!B20:B37)</f>
        <v>16</v>
      </c>
      <c r="H31" s="77" t="s">
        <v>81</v>
      </c>
      <c r="I31" s="77" t="s">
        <v>111</v>
      </c>
      <c r="J31" s="84">
        <v>830642015</v>
      </c>
      <c r="K31" s="90"/>
    </row>
    <row r="32" spans="1:11" ht="36" x14ac:dyDescent="0.2">
      <c r="A32" s="74">
        <v>28</v>
      </c>
      <c r="B32" s="111" t="s">
        <v>180</v>
      </c>
      <c r="C32" s="109" t="s">
        <v>181</v>
      </c>
      <c r="D32" s="112">
        <v>43144</v>
      </c>
      <c r="E32" s="78">
        <v>43165</v>
      </c>
      <c r="F32" s="96"/>
      <c r="G32" s="98">
        <f>NETWORKDAYS(D32,E32,Festivos!B20:B37)</f>
        <v>16</v>
      </c>
      <c r="H32" s="77" t="s">
        <v>81</v>
      </c>
      <c r="I32" s="77" t="s">
        <v>111</v>
      </c>
      <c r="J32" s="84">
        <v>748689355</v>
      </c>
      <c r="K32" s="90"/>
    </row>
    <row r="33" spans="1:11" ht="36" x14ac:dyDescent="0.2">
      <c r="A33" s="74">
        <v>29</v>
      </c>
      <c r="B33" s="111" t="s">
        <v>182</v>
      </c>
      <c r="C33" s="109" t="s">
        <v>183</v>
      </c>
      <c r="D33" s="112">
        <v>43103</v>
      </c>
      <c r="E33" s="78">
        <v>43110</v>
      </c>
      <c r="F33" s="96"/>
      <c r="G33" s="98">
        <f>NETWORKDAYS(D33,E33,Festivos!B20:B37)</f>
        <v>5</v>
      </c>
      <c r="H33" s="77" t="s">
        <v>81</v>
      </c>
      <c r="I33" s="77" t="s">
        <v>111</v>
      </c>
      <c r="J33" s="85">
        <v>541959060</v>
      </c>
      <c r="K33" s="90"/>
    </row>
    <row r="34" spans="1:11" ht="24" x14ac:dyDescent="0.2">
      <c r="A34" s="74">
        <v>30</v>
      </c>
      <c r="B34" s="111" t="s">
        <v>184</v>
      </c>
      <c r="C34" s="109" t="s">
        <v>185</v>
      </c>
      <c r="D34" s="112">
        <v>43273</v>
      </c>
      <c r="E34" s="78">
        <v>43276</v>
      </c>
      <c r="F34" s="96"/>
      <c r="G34" s="98">
        <f>NETWORKDAYS(D34,E34,Festivos!B20:B37)</f>
        <v>2</v>
      </c>
      <c r="H34" s="77" t="s">
        <v>81</v>
      </c>
      <c r="I34" s="77" t="s">
        <v>112</v>
      </c>
      <c r="J34" s="84">
        <v>4000000000</v>
      </c>
      <c r="K34" s="90"/>
    </row>
    <row r="35" spans="1:11" ht="36" x14ac:dyDescent="0.2">
      <c r="A35" s="74">
        <v>31</v>
      </c>
      <c r="B35" s="111" t="s">
        <v>186</v>
      </c>
      <c r="C35" s="109" t="s">
        <v>187</v>
      </c>
      <c r="D35" s="112">
        <v>43245</v>
      </c>
      <c r="E35" s="78">
        <v>43249</v>
      </c>
      <c r="F35" s="96"/>
      <c r="G35" s="98">
        <f>NETWORKDAYS(D35,E35,Festivos!B20:B37)</f>
        <v>3</v>
      </c>
      <c r="H35" s="77" t="s">
        <v>81</v>
      </c>
      <c r="I35" s="77" t="s">
        <v>113</v>
      </c>
      <c r="J35" s="84">
        <v>130000000</v>
      </c>
      <c r="K35" s="90"/>
    </row>
    <row r="36" spans="1:11" ht="24" x14ac:dyDescent="0.2">
      <c r="A36" s="74">
        <v>32</v>
      </c>
      <c r="B36" s="111" t="s">
        <v>188</v>
      </c>
      <c r="C36" s="109" t="s">
        <v>189</v>
      </c>
      <c r="D36" s="112">
        <v>43125</v>
      </c>
      <c r="E36" s="78">
        <v>43130</v>
      </c>
      <c r="F36" s="96"/>
      <c r="G36" s="98">
        <f>NETWORKDAYS(D36,E36,Festivos!B20:B37)</f>
        <v>4</v>
      </c>
      <c r="H36" s="77" t="s">
        <v>81</v>
      </c>
      <c r="I36" s="77" t="s">
        <v>233</v>
      </c>
      <c r="J36" s="84">
        <v>50000000</v>
      </c>
      <c r="K36" s="90"/>
    </row>
    <row r="37" spans="1:11" ht="24" x14ac:dyDescent="0.2">
      <c r="A37" s="74">
        <v>33</v>
      </c>
      <c r="B37" s="111" t="s">
        <v>190</v>
      </c>
      <c r="C37" s="109" t="s">
        <v>191</v>
      </c>
      <c r="D37" s="112">
        <v>43126</v>
      </c>
      <c r="E37" s="78">
        <v>43130</v>
      </c>
      <c r="F37" s="96"/>
      <c r="G37" s="98">
        <f>NETWORKDAYS(D37,E37,Festivos!B20:B37)</f>
        <v>3</v>
      </c>
      <c r="H37" s="77" t="s">
        <v>81</v>
      </c>
      <c r="I37" s="77" t="s">
        <v>110</v>
      </c>
      <c r="J37" s="84">
        <v>2000000000</v>
      </c>
      <c r="K37" s="90"/>
    </row>
    <row r="38" spans="1:11" ht="24" x14ac:dyDescent="0.2">
      <c r="A38" s="74">
        <v>34</v>
      </c>
      <c r="B38" s="111" t="s">
        <v>192</v>
      </c>
      <c r="C38" s="109" t="s">
        <v>193</v>
      </c>
      <c r="D38" s="112">
        <v>43111</v>
      </c>
      <c r="E38" s="78">
        <v>43115</v>
      </c>
      <c r="F38" s="96"/>
      <c r="G38" s="98">
        <f>NETWORKDAYS(D38,E38,Festivos!B20:B37)</f>
        <v>3</v>
      </c>
      <c r="H38" s="77" t="s">
        <v>81</v>
      </c>
      <c r="I38" s="77" t="s">
        <v>115</v>
      </c>
      <c r="J38" s="84">
        <v>3640523076</v>
      </c>
      <c r="K38" s="90"/>
    </row>
    <row r="39" spans="1:11" ht="24" x14ac:dyDescent="0.2">
      <c r="A39" s="74">
        <v>35</v>
      </c>
      <c r="B39" s="111" t="s">
        <v>194</v>
      </c>
      <c r="C39" s="109" t="s">
        <v>195</v>
      </c>
      <c r="D39" s="112">
        <v>43193</v>
      </c>
      <c r="E39" s="78">
        <v>43199</v>
      </c>
      <c r="F39" s="96"/>
      <c r="G39" s="98">
        <f>NETWORKDAYS(D39,E39,Festivos!B20:B37)</f>
        <v>5</v>
      </c>
      <c r="H39" s="77" t="s">
        <v>81</v>
      </c>
      <c r="I39" s="77" t="s">
        <v>234</v>
      </c>
      <c r="J39" s="84">
        <v>139999152</v>
      </c>
      <c r="K39" s="90"/>
    </row>
    <row r="40" spans="1:11" ht="24" x14ac:dyDescent="0.2">
      <c r="A40" s="74">
        <v>36</v>
      </c>
      <c r="B40" s="111" t="s">
        <v>196</v>
      </c>
      <c r="C40" s="109" t="s">
        <v>197</v>
      </c>
      <c r="D40" s="112">
        <v>43129</v>
      </c>
      <c r="E40" s="78">
        <v>43130</v>
      </c>
      <c r="F40" s="96"/>
      <c r="G40" s="98">
        <f>NETWORKDAYS(D40,E40,Festivos!B20:B37)</f>
        <v>2</v>
      </c>
      <c r="H40" s="77" t="s">
        <v>81</v>
      </c>
      <c r="I40" s="77" t="s">
        <v>234</v>
      </c>
      <c r="J40" s="84">
        <v>63899438</v>
      </c>
      <c r="K40" s="90"/>
    </row>
    <row r="41" spans="1:11" ht="24" x14ac:dyDescent="0.2">
      <c r="A41" s="74">
        <v>37</v>
      </c>
      <c r="B41" s="111" t="s">
        <v>198</v>
      </c>
      <c r="C41" s="109" t="s">
        <v>199</v>
      </c>
      <c r="D41" s="112">
        <v>43199</v>
      </c>
      <c r="E41" s="78">
        <v>43223</v>
      </c>
      <c r="F41" s="96"/>
      <c r="G41" s="98">
        <f>NETWORKDAYS(D41,E41,Festivos!B20:B37)</f>
        <v>18</v>
      </c>
      <c r="H41" s="77" t="s">
        <v>81</v>
      </c>
      <c r="I41" s="77" t="s">
        <v>234</v>
      </c>
      <c r="J41" s="84">
        <v>600000000</v>
      </c>
      <c r="K41" s="90"/>
    </row>
    <row r="42" spans="1:11" ht="24" x14ac:dyDescent="0.2">
      <c r="A42" s="74">
        <v>38</v>
      </c>
      <c r="B42" s="87" t="s">
        <v>200</v>
      </c>
      <c r="C42" s="109" t="s">
        <v>201</v>
      </c>
      <c r="D42" s="112">
        <v>43130</v>
      </c>
      <c r="E42" s="78">
        <v>43131</v>
      </c>
      <c r="F42" s="96"/>
      <c r="G42" s="98">
        <f>NETWORKDAYS(D42,E42,Festivos!B20:B37)</f>
        <v>2</v>
      </c>
      <c r="H42" s="77" t="s">
        <v>81</v>
      </c>
      <c r="I42" s="77" t="s">
        <v>234</v>
      </c>
      <c r="J42" s="84">
        <v>435000000</v>
      </c>
      <c r="K42" s="90"/>
    </row>
    <row r="43" spans="1:11" ht="24" x14ac:dyDescent="0.2">
      <c r="A43" s="74">
        <v>39</v>
      </c>
      <c r="B43" s="87" t="s">
        <v>202</v>
      </c>
      <c r="C43" s="109" t="s">
        <v>203</v>
      </c>
      <c r="D43" s="112">
        <v>43160</v>
      </c>
      <c r="E43" s="78">
        <v>43165</v>
      </c>
      <c r="F43" s="96"/>
      <c r="G43" s="98">
        <f>NETWORKDAYS(D43,E43,Festivos!B20:B37)</f>
        <v>4</v>
      </c>
      <c r="H43" s="77" t="s">
        <v>81</v>
      </c>
      <c r="I43" s="77" t="s">
        <v>109</v>
      </c>
      <c r="J43" s="84">
        <v>1197140547</v>
      </c>
      <c r="K43" s="90"/>
    </row>
    <row r="44" spans="1:11" ht="24" x14ac:dyDescent="0.2">
      <c r="A44" s="74">
        <v>40</v>
      </c>
      <c r="B44" s="87" t="s">
        <v>204</v>
      </c>
      <c r="C44" s="109" t="s">
        <v>205</v>
      </c>
      <c r="D44" s="112">
        <v>43164</v>
      </c>
      <c r="E44" s="78">
        <v>43171</v>
      </c>
      <c r="F44" s="96"/>
      <c r="G44" s="98">
        <f>NETWORKDAYS(D44,E44,Festivos!B20:B37)</f>
        <v>6</v>
      </c>
      <c r="H44" s="77" t="s">
        <v>81</v>
      </c>
      <c r="I44" s="77" t="s">
        <v>234</v>
      </c>
      <c r="J44" s="84">
        <v>1500000000</v>
      </c>
      <c r="K44" s="90"/>
    </row>
    <row r="45" spans="1:11" ht="24" x14ac:dyDescent="0.2">
      <c r="A45" s="74">
        <v>41</v>
      </c>
      <c r="B45" s="87" t="s">
        <v>206</v>
      </c>
      <c r="C45" s="109" t="s">
        <v>207</v>
      </c>
      <c r="D45" s="112">
        <v>43220</v>
      </c>
      <c r="E45" s="78">
        <v>43229</v>
      </c>
      <c r="F45" s="96"/>
      <c r="G45" s="98">
        <f>NETWORKDAYS(D45,E45,Festivos!B20:B37)</f>
        <v>7</v>
      </c>
      <c r="H45" s="77" t="s">
        <v>81</v>
      </c>
      <c r="I45" s="77" t="s">
        <v>109</v>
      </c>
      <c r="J45" s="84">
        <v>1214384648</v>
      </c>
      <c r="K45" s="90"/>
    </row>
    <row r="46" spans="1:11" ht="24" hidden="1" x14ac:dyDescent="0.2">
      <c r="A46" s="74">
        <v>42</v>
      </c>
      <c r="B46" s="120" t="s">
        <v>208</v>
      </c>
      <c r="C46" s="175" t="s">
        <v>209</v>
      </c>
      <c r="D46" s="176">
        <v>43245</v>
      </c>
      <c r="E46" s="176" t="s">
        <v>232</v>
      </c>
      <c r="F46" s="96"/>
      <c r="G46" s="177">
        <v>0</v>
      </c>
      <c r="H46" s="121" t="s">
        <v>81</v>
      </c>
      <c r="I46" s="121" t="s">
        <v>109</v>
      </c>
      <c r="J46" s="178">
        <v>300000000</v>
      </c>
      <c r="K46" s="119" t="s">
        <v>239</v>
      </c>
    </row>
    <row r="47" spans="1:11" ht="24" x14ac:dyDescent="0.2">
      <c r="A47" s="74">
        <v>43</v>
      </c>
      <c r="B47" s="87" t="s">
        <v>210</v>
      </c>
      <c r="C47" s="109" t="s">
        <v>211</v>
      </c>
      <c r="D47" s="112">
        <v>43200</v>
      </c>
      <c r="E47" s="78">
        <v>43201</v>
      </c>
      <c r="F47" s="96"/>
      <c r="G47" s="98">
        <f>NETWORKDAYS(D47,E47,Festivos!B20:B37)</f>
        <v>2</v>
      </c>
      <c r="H47" s="77" t="s">
        <v>81</v>
      </c>
      <c r="I47" s="77" t="s">
        <v>115</v>
      </c>
      <c r="J47" s="84">
        <v>4949966756</v>
      </c>
      <c r="K47" s="90"/>
    </row>
    <row r="48" spans="1:11" ht="24" x14ac:dyDescent="0.2">
      <c r="A48" s="74">
        <v>44</v>
      </c>
      <c r="B48" s="87" t="s">
        <v>212</v>
      </c>
      <c r="C48" s="109" t="s">
        <v>213</v>
      </c>
      <c r="D48" s="112">
        <v>43271</v>
      </c>
      <c r="E48" s="78">
        <v>43284</v>
      </c>
      <c r="F48" s="96"/>
      <c r="G48" s="98">
        <f>NETWORKDAYS(D48,E48,Festivos!B20:B37)</f>
        <v>9</v>
      </c>
      <c r="H48" s="77" t="s">
        <v>81</v>
      </c>
      <c r="I48" s="77" t="s">
        <v>234</v>
      </c>
      <c r="J48" s="84">
        <v>115549998</v>
      </c>
      <c r="K48" s="90"/>
    </row>
    <row r="49" spans="1:11" ht="24" hidden="1" x14ac:dyDescent="0.2">
      <c r="A49" s="74">
        <v>45</v>
      </c>
      <c r="B49" s="120" t="s">
        <v>214</v>
      </c>
      <c r="C49" s="175" t="s">
        <v>215</v>
      </c>
      <c r="D49" s="176">
        <v>43203</v>
      </c>
      <c r="E49" s="176" t="s">
        <v>232</v>
      </c>
      <c r="F49" s="96"/>
      <c r="G49" s="177">
        <v>0</v>
      </c>
      <c r="H49" s="121" t="s">
        <v>81</v>
      </c>
      <c r="I49" s="121" t="s">
        <v>234</v>
      </c>
      <c r="J49" s="178">
        <v>1052500825</v>
      </c>
      <c r="K49" s="119" t="s">
        <v>238</v>
      </c>
    </row>
    <row r="50" spans="1:11" ht="24" x14ac:dyDescent="0.2">
      <c r="A50" s="74">
        <v>46</v>
      </c>
      <c r="B50" s="87" t="s">
        <v>216</v>
      </c>
      <c r="C50" s="109" t="s">
        <v>217</v>
      </c>
      <c r="D50" s="112">
        <v>43228</v>
      </c>
      <c r="E50" s="78">
        <v>43248</v>
      </c>
      <c r="F50" s="96"/>
      <c r="G50" s="98">
        <f>NETWORKDAYS(D50,E50,Festivos!B20:B37)</f>
        <v>14</v>
      </c>
      <c r="H50" s="77" t="s">
        <v>81</v>
      </c>
      <c r="I50" s="77" t="s">
        <v>109</v>
      </c>
      <c r="J50" s="84">
        <v>241157700</v>
      </c>
      <c r="K50" s="90"/>
    </row>
    <row r="51" spans="1:11" ht="24" x14ac:dyDescent="0.2">
      <c r="A51" s="74">
        <v>47</v>
      </c>
      <c r="B51" s="87" t="s">
        <v>218</v>
      </c>
      <c r="C51" s="109" t="s">
        <v>219</v>
      </c>
      <c r="D51" s="112">
        <v>43195</v>
      </c>
      <c r="E51" s="78">
        <v>43200</v>
      </c>
      <c r="F51" s="96"/>
      <c r="G51" s="98">
        <f>NETWORKDAYS(D51,E51,Festivos!B20:B37)</f>
        <v>4</v>
      </c>
      <c r="H51" s="77" t="s">
        <v>81</v>
      </c>
      <c r="I51" s="77" t="s">
        <v>235</v>
      </c>
      <c r="J51" s="84">
        <v>646714000</v>
      </c>
      <c r="K51" s="90"/>
    </row>
    <row r="52" spans="1:11" ht="24" x14ac:dyDescent="0.2">
      <c r="A52" s="74">
        <v>48</v>
      </c>
      <c r="B52" s="87" t="s">
        <v>220</v>
      </c>
      <c r="C52" s="109" t="s">
        <v>221</v>
      </c>
      <c r="D52" s="112">
        <v>43196</v>
      </c>
      <c r="E52" s="78">
        <v>43200</v>
      </c>
      <c r="F52" s="96"/>
      <c r="G52" s="98">
        <f>NETWORKDAYS(D52,E52,Festivos!B20:B37)</f>
        <v>3</v>
      </c>
      <c r="H52" s="77" t="s">
        <v>81</v>
      </c>
      <c r="I52" s="77" t="s">
        <v>235</v>
      </c>
      <c r="J52" s="84">
        <v>1084851600</v>
      </c>
      <c r="K52" s="90"/>
    </row>
    <row r="53" spans="1:11" ht="24" x14ac:dyDescent="0.2">
      <c r="A53" s="74">
        <v>49</v>
      </c>
      <c r="B53" s="87" t="s">
        <v>222</v>
      </c>
      <c r="C53" s="109" t="s">
        <v>223</v>
      </c>
      <c r="D53" s="112">
        <v>43196</v>
      </c>
      <c r="E53" s="78">
        <v>43200</v>
      </c>
      <c r="F53" s="96"/>
      <c r="G53" s="98">
        <f>NETWORKDAYS(D53,E53,Festivos!B20:B37)</f>
        <v>3</v>
      </c>
      <c r="H53" s="77" t="s">
        <v>81</v>
      </c>
      <c r="I53" s="77" t="s">
        <v>235</v>
      </c>
      <c r="J53" s="84">
        <v>693264000</v>
      </c>
      <c r="K53" s="90"/>
    </row>
    <row r="54" spans="1:11" ht="24" x14ac:dyDescent="0.2">
      <c r="A54" s="74">
        <v>50</v>
      </c>
      <c r="B54" s="87" t="s">
        <v>224</v>
      </c>
      <c r="C54" s="109" t="s">
        <v>225</v>
      </c>
      <c r="D54" s="112">
        <v>43195</v>
      </c>
      <c r="E54" s="78">
        <v>43200</v>
      </c>
      <c r="F54" s="96"/>
      <c r="G54" s="98">
        <f>NETWORKDAYS(D54,E54,Festivos!B20:B37)</f>
        <v>4</v>
      </c>
      <c r="H54" s="77" t="s">
        <v>81</v>
      </c>
      <c r="I54" s="77" t="s">
        <v>235</v>
      </c>
      <c r="J54" s="84">
        <v>687453000</v>
      </c>
      <c r="K54" s="90"/>
    </row>
    <row r="55" spans="1:11" ht="24" x14ac:dyDescent="0.2">
      <c r="A55" s="74">
        <v>51</v>
      </c>
      <c r="B55" s="87" t="s">
        <v>226</v>
      </c>
      <c r="C55" s="109" t="s">
        <v>227</v>
      </c>
      <c r="D55" s="112">
        <v>43196</v>
      </c>
      <c r="E55" s="78">
        <v>43200</v>
      </c>
      <c r="F55" s="96"/>
      <c r="G55" s="98">
        <f>NETWORKDAYS(D55,E55,Festivos!B20:B37)</f>
        <v>3</v>
      </c>
      <c r="H55" s="77" t="s">
        <v>81</v>
      </c>
      <c r="I55" s="77" t="s">
        <v>235</v>
      </c>
      <c r="J55" s="84">
        <v>663429760</v>
      </c>
      <c r="K55" s="90"/>
    </row>
    <row r="56" spans="1:11" ht="24" x14ac:dyDescent="0.2">
      <c r="A56" s="74">
        <v>52</v>
      </c>
      <c r="B56" s="87" t="s">
        <v>228</v>
      </c>
      <c r="C56" s="109" t="s">
        <v>229</v>
      </c>
      <c r="D56" s="112">
        <v>43196</v>
      </c>
      <c r="E56" s="78">
        <v>43200</v>
      </c>
      <c r="F56" s="96"/>
      <c r="G56" s="98">
        <f>NETWORKDAYS(D56,E56,Festivos!B20:B37)</f>
        <v>3</v>
      </c>
      <c r="H56" s="77" t="s">
        <v>81</v>
      </c>
      <c r="I56" s="77" t="s">
        <v>235</v>
      </c>
      <c r="J56" s="84">
        <v>744506500</v>
      </c>
      <c r="K56" s="90"/>
    </row>
    <row r="57" spans="1:11" ht="24.75" thickBot="1" x14ac:dyDescent="0.25">
      <c r="A57" s="74">
        <v>53</v>
      </c>
      <c r="B57" s="110" t="s">
        <v>230</v>
      </c>
      <c r="C57" s="91" t="s">
        <v>231</v>
      </c>
      <c r="D57" s="118">
        <v>43258</v>
      </c>
      <c r="E57" s="118">
        <v>43263</v>
      </c>
      <c r="F57" s="97"/>
      <c r="G57" s="99">
        <f>NETWORKDAYS(D57,E57,Festivos!B20:B37)</f>
        <v>3</v>
      </c>
      <c r="H57" s="115" t="s">
        <v>81</v>
      </c>
      <c r="I57" s="115" t="s">
        <v>110</v>
      </c>
      <c r="J57" s="116">
        <v>35394086</v>
      </c>
      <c r="K57" s="92"/>
    </row>
    <row r="59" spans="1:11" x14ac:dyDescent="0.2">
      <c r="G59" s="100"/>
    </row>
    <row r="60" spans="1:11" x14ac:dyDescent="0.2">
      <c r="G60" s="100"/>
    </row>
    <row r="61" spans="1:11" x14ac:dyDescent="0.2">
      <c r="G61" s="100"/>
    </row>
    <row r="62" spans="1:11" x14ac:dyDescent="0.2">
      <c r="G62" s="100"/>
    </row>
    <row r="63" spans="1:11" x14ac:dyDescent="0.2">
      <c r="G63" s="100"/>
    </row>
    <row r="64" spans="1:11" x14ac:dyDescent="0.2">
      <c r="G64" s="100"/>
    </row>
    <row r="65" spans="7:7" x14ac:dyDescent="0.2">
      <c r="G65" s="100"/>
    </row>
    <row r="66" spans="7:7" x14ac:dyDescent="0.2">
      <c r="G66" s="100"/>
    </row>
    <row r="67" spans="7:7" x14ac:dyDescent="0.2">
      <c r="G67" s="100"/>
    </row>
    <row r="68" spans="7:7" x14ac:dyDescent="0.2">
      <c r="G68" s="100"/>
    </row>
    <row r="69" spans="7:7" x14ac:dyDescent="0.2">
      <c r="G69" s="100"/>
    </row>
    <row r="70" spans="7:7" x14ac:dyDescent="0.2">
      <c r="G70" s="100"/>
    </row>
    <row r="71" spans="7:7" x14ac:dyDescent="0.2">
      <c r="G71" s="100"/>
    </row>
    <row r="72" spans="7:7" x14ac:dyDescent="0.2">
      <c r="G72" s="100"/>
    </row>
    <row r="73" spans="7:7" x14ac:dyDescent="0.2">
      <c r="G73" s="100"/>
    </row>
    <row r="74" spans="7:7" x14ac:dyDescent="0.2">
      <c r="G74" s="100"/>
    </row>
    <row r="75" spans="7:7" x14ac:dyDescent="0.2">
      <c r="G75" s="100"/>
    </row>
    <row r="76" spans="7:7" x14ac:dyDescent="0.2">
      <c r="G76" s="100"/>
    </row>
  </sheetData>
  <autoFilter ref="A5:K57"/>
  <mergeCells count="1">
    <mergeCell ref="B2:K4"/>
  </mergeCells>
  <conditionalFormatting sqref="G6:G57">
    <cfRule type="cellIs" dxfId="1" priority="1" operator="greaterThan">
      <formula>10</formula>
    </cfRule>
  </conditionalFormatting>
  <pageMargins left="0.7" right="0.7" top="0.75" bottom="0.75" header="0.3" footer="0.3"/>
  <pageSetup orientation="portrait" verticalDpi="0" r:id="rId1"/>
  <ignoredErrors>
    <ignoredError sqref="G6:G16 G18:G57" formulaRange="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3"/>
  <sheetViews>
    <sheetView topLeftCell="A17" workbookViewId="0">
      <selection activeCell="D9" sqref="D9"/>
    </sheetView>
  </sheetViews>
  <sheetFormatPr baseColWidth="10" defaultRowHeight="12.75" x14ac:dyDescent="0.2"/>
  <cols>
    <col min="1" max="1" width="38.140625" bestFit="1" customWidth="1"/>
  </cols>
  <sheetData>
    <row r="1" spans="1:2" ht="15" x14ac:dyDescent="0.2">
      <c r="A1" s="102" t="s">
        <v>130</v>
      </c>
      <c r="B1" s="103" t="s">
        <v>131</v>
      </c>
    </row>
    <row r="2" spans="1:2" ht="15" x14ac:dyDescent="0.2">
      <c r="A2" t="s">
        <v>132</v>
      </c>
      <c r="B2" s="104">
        <v>42736</v>
      </c>
    </row>
    <row r="3" spans="1:2" ht="15" x14ac:dyDescent="0.2">
      <c r="A3" t="s">
        <v>133</v>
      </c>
      <c r="B3" s="104">
        <v>42744</v>
      </c>
    </row>
    <row r="4" spans="1:2" ht="15" x14ac:dyDescent="0.2">
      <c r="A4" t="s">
        <v>134</v>
      </c>
      <c r="B4" s="104">
        <v>42814</v>
      </c>
    </row>
    <row r="5" spans="1:2" ht="15" x14ac:dyDescent="0.2">
      <c r="A5" t="s">
        <v>135</v>
      </c>
      <c r="B5" s="104">
        <v>42838</v>
      </c>
    </row>
    <row r="6" spans="1:2" ht="15" x14ac:dyDescent="0.2">
      <c r="A6" t="s">
        <v>136</v>
      </c>
      <c r="B6" s="104">
        <v>42839</v>
      </c>
    </row>
    <row r="7" spans="1:2" ht="15" x14ac:dyDescent="0.2">
      <c r="A7" t="s">
        <v>137</v>
      </c>
      <c r="B7" s="104">
        <v>42856</v>
      </c>
    </row>
    <row r="8" spans="1:2" ht="15" x14ac:dyDescent="0.2">
      <c r="A8" t="s">
        <v>138</v>
      </c>
      <c r="B8" s="104">
        <v>42884</v>
      </c>
    </row>
    <row r="9" spans="1:2" ht="15" x14ac:dyDescent="0.2">
      <c r="A9" t="s">
        <v>139</v>
      </c>
      <c r="B9" s="104">
        <v>42905</v>
      </c>
    </row>
    <row r="10" spans="1:2" ht="15" x14ac:dyDescent="0.2">
      <c r="A10" t="s">
        <v>140</v>
      </c>
      <c r="B10" s="104">
        <v>42912</v>
      </c>
    </row>
    <row r="11" spans="1:2" ht="15" x14ac:dyDescent="0.2">
      <c r="A11" t="s">
        <v>141</v>
      </c>
      <c r="B11" s="104">
        <v>42919</v>
      </c>
    </row>
    <row r="12" spans="1:2" ht="15" x14ac:dyDescent="0.2">
      <c r="A12" t="s">
        <v>142</v>
      </c>
      <c r="B12" s="104">
        <v>42936</v>
      </c>
    </row>
    <row r="13" spans="1:2" ht="15" x14ac:dyDescent="0.2">
      <c r="A13" t="s">
        <v>143</v>
      </c>
      <c r="B13" s="104">
        <v>42954</v>
      </c>
    </row>
    <row r="14" spans="1:2" ht="15" x14ac:dyDescent="0.2">
      <c r="A14" t="s">
        <v>144</v>
      </c>
      <c r="B14" s="104">
        <v>42968</v>
      </c>
    </row>
    <row r="15" spans="1:2" ht="15" x14ac:dyDescent="0.2">
      <c r="A15" t="s">
        <v>145</v>
      </c>
      <c r="B15" s="104">
        <v>43024</v>
      </c>
    </row>
    <row r="16" spans="1:2" ht="15" x14ac:dyDescent="0.2">
      <c r="A16" t="s">
        <v>146</v>
      </c>
      <c r="B16" s="104">
        <v>43045</v>
      </c>
    </row>
    <row r="17" spans="1:2" ht="15" x14ac:dyDescent="0.2">
      <c r="A17" t="s">
        <v>147</v>
      </c>
      <c r="B17" s="104">
        <v>43052</v>
      </c>
    </row>
    <row r="18" spans="1:2" ht="15" x14ac:dyDescent="0.2">
      <c r="A18" t="s">
        <v>148</v>
      </c>
      <c r="B18" s="104">
        <v>43077</v>
      </c>
    </row>
    <row r="19" spans="1:2" ht="15" x14ac:dyDescent="0.2">
      <c r="A19" s="105" t="s">
        <v>149</v>
      </c>
      <c r="B19" s="106">
        <v>43094</v>
      </c>
    </row>
    <row r="20" spans="1:2" ht="15" x14ac:dyDescent="0.2">
      <c r="A20" s="107" t="s">
        <v>150</v>
      </c>
      <c r="B20" s="104">
        <v>43101</v>
      </c>
    </row>
    <row r="21" spans="1:2" ht="15" x14ac:dyDescent="0.2">
      <c r="A21" s="107" t="s">
        <v>151</v>
      </c>
      <c r="B21" s="104">
        <v>43108</v>
      </c>
    </row>
    <row r="22" spans="1:2" ht="15" x14ac:dyDescent="0.2">
      <c r="A22" s="107" t="s">
        <v>152</v>
      </c>
      <c r="B22" s="104">
        <v>43178</v>
      </c>
    </row>
    <row r="23" spans="1:2" ht="15" x14ac:dyDescent="0.2">
      <c r="A23" s="107" t="s">
        <v>153</v>
      </c>
      <c r="B23" s="104">
        <v>43188</v>
      </c>
    </row>
    <row r="24" spans="1:2" ht="15" x14ac:dyDescent="0.2">
      <c r="A24" s="107" t="s">
        <v>154</v>
      </c>
      <c r="B24" s="104">
        <v>43189</v>
      </c>
    </row>
    <row r="25" spans="1:2" ht="15" x14ac:dyDescent="0.2">
      <c r="A25" s="107" t="s">
        <v>155</v>
      </c>
      <c r="B25" s="104">
        <v>43221</v>
      </c>
    </row>
    <row r="26" spans="1:2" ht="15" x14ac:dyDescent="0.2">
      <c r="A26" s="107" t="s">
        <v>156</v>
      </c>
      <c r="B26" s="104">
        <v>43234</v>
      </c>
    </row>
    <row r="27" spans="1:2" ht="15" x14ac:dyDescent="0.2">
      <c r="A27" s="107" t="s">
        <v>157</v>
      </c>
      <c r="B27" s="104">
        <v>43255</v>
      </c>
    </row>
    <row r="28" spans="1:2" ht="15" x14ac:dyDescent="0.2">
      <c r="A28" s="107" t="s">
        <v>158</v>
      </c>
      <c r="B28" s="104">
        <v>43262</v>
      </c>
    </row>
    <row r="29" spans="1:2" ht="15" x14ac:dyDescent="0.2">
      <c r="A29" s="107" t="s">
        <v>159</v>
      </c>
      <c r="B29" s="104">
        <v>43283</v>
      </c>
    </row>
    <row r="30" spans="1:2" ht="15" x14ac:dyDescent="0.2">
      <c r="A30" s="107" t="s">
        <v>160</v>
      </c>
      <c r="B30" s="104">
        <v>43301</v>
      </c>
    </row>
    <row r="31" spans="1:2" ht="15" x14ac:dyDescent="0.2">
      <c r="A31" s="107" t="s">
        <v>161</v>
      </c>
      <c r="B31" s="104">
        <v>43319</v>
      </c>
    </row>
    <row r="32" spans="1:2" ht="15" x14ac:dyDescent="0.2">
      <c r="A32" s="107" t="s">
        <v>162</v>
      </c>
      <c r="B32" s="104">
        <v>43332</v>
      </c>
    </row>
    <row r="33" spans="1:2" ht="15" x14ac:dyDescent="0.2">
      <c r="A33" s="107" t="s">
        <v>163</v>
      </c>
      <c r="B33" s="104">
        <v>43388</v>
      </c>
    </row>
    <row r="34" spans="1:2" ht="15" x14ac:dyDescent="0.2">
      <c r="A34" s="107" t="s">
        <v>164</v>
      </c>
      <c r="B34" s="104">
        <v>43409</v>
      </c>
    </row>
    <row r="35" spans="1:2" ht="15" x14ac:dyDescent="0.2">
      <c r="A35" s="107" t="s">
        <v>165</v>
      </c>
      <c r="B35" s="104">
        <v>43416</v>
      </c>
    </row>
    <row r="36" spans="1:2" ht="15" x14ac:dyDescent="0.2">
      <c r="A36" s="107" t="s">
        <v>148</v>
      </c>
      <c r="B36" s="104">
        <v>43442</v>
      </c>
    </row>
    <row r="37" spans="1:2" ht="15" x14ac:dyDescent="0.2">
      <c r="A37" s="108" t="s">
        <v>166</v>
      </c>
      <c r="B37" s="106">
        <v>43459</v>
      </c>
    </row>
    <row r="38" spans="1:2" ht="15" x14ac:dyDescent="0.2">
      <c r="A38" s="107" t="s">
        <v>150</v>
      </c>
      <c r="B38" s="104">
        <v>43466</v>
      </c>
    </row>
    <row r="39" spans="1:2" ht="15" x14ac:dyDescent="0.2">
      <c r="A39" s="107" t="s">
        <v>151</v>
      </c>
      <c r="B39" s="104">
        <v>43472</v>
      </c>
    </row>
    <row r="40" spans="1:2" ht="15" x14ac:dyDescent="0.2">
      <c r="A40" s="107" t="s">
        <v>152</v>
      </c>
      <c r="B40" s="104">
        <v>43549</v>
      </c>
    </row>
    <row r="41" spans="1:2" ht="15" x14ac:dyDescent="0.2">
      <c r="A41" s="107" t="s">
        <v>153</v>
      </c>
      <c r="B41" s="104">
        <v>43573</v>
      </c>
    </row>
    <row r="42" spans="1:2" ht="15" x14ac:dyDescent="0.2">
      <c r="A42" s="107" t="s">
        <v>154</v>
      </c>
      <c r="B42" s="104">
        <v>43574</v>
      </c>
    </row>
    <row r="43" spans="1:2" ht="15" x14ac:dyDescent="0.2">
      <c r="A43" s="107" t="s">
        <v>155</v>
      </c>
      <c r="B43" s="104">
        <v>43586</v>
      </c>
    </row>
    <row r="44" spans="1:2" ht="15" x14ac:dyDescent="0.2">
      <c r="A44" s="107" t="s">
        <v>156</v>
      </c>
      <c r="B44" s="104">
        <v>43619</v>
      </c>
    </row>
    <row r="45" spans="1:2" ht="15" x14ac:dyDescent="0.2">
      <c r="A45" s="107" t="s">
        <v>157</v>
      </c>
      <c r="B45" s="104">
        <v>43640</v>
      </c>
    </row>
    <row r="46" spans="1:2" ht="15" x14ac:dyDescent="0.2">
      <c r="A46" s="107" t="s">
        <v>167</v>
      </c>
      <c r="B46" s="104">
        <v>43647</v>
      </c>
    </row>
    <row r="47" spans="1:2" ht="15" x14ac:dyDescent="0.2">
      <c r="A47" s="107" t="s">
        <v>161</v>
      </c>
      <c r="B47" s="104">
        <v>43684</v>
      </c>
    </row>
    <row r="48" spans="1:2" ht="15" x14ac:dyDescent="0.2">
      <c r="A48" s="107" t="s">
        <v>162</v>
      </c>
      <c r="B48" s="104">
        <v>43696</v>
      </c>
    </row>
    <row r="49" spans="1:2" ht="15" x14ac:dyDescent="0.2">
      <c r="A49" s="107" t="s">
        <v>163</v>
      </c>
      <c r="B49" s="104">
        <v>43752</v>
      </c>
    </row>
    <row r="50" spans="1:2" ht="15" x14ac:dyDescent="0.2">
      <c r="A50" s="107" t="s">
        <v>164</v>
      </c>
      <c r="B50" s="104">
        <v>43773</v>
      </c>
    </row>
    <row r="51" spans="1:2" ht="15" x14ac:dyDescent="0.2">
      <c r="A51" s="107" t="s">
        <v>165</v>
      </c>
      <c r="B51" s="104">
        <v>43780</v>
      </c>
    </row>
    <row r="52" spans="1:2" ht="15" x14ac:dyDescent="0.2">
      <c r="A52" s="107" t="s">
        <v>148</v>
      </c>
      <c r="B52" s="104">
        <v>43807</v>
      </c>
    </row>
    <row r="53" spans="1:2" ht="15" x14ac:dyDescent="0.2">
      <c r="A53" s="108" t="s">
        <v>166</v>
      </c>
      <c r="B53" s="106">
        <v>43824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BBB1A2C59E87A45B0B320537281AAE2" ma:contentTypeVersion="8" ma:contentTypeDescription="Crear nuevo documento." ma:contentTypeScope="" ma:versionID="872d5f2df6731c4dcac8f051ca69d197">
  <xsd:schema xmlns:xsd="http://www.w3.org/2001/XMLSchema" xmlns:xs="http://www.w3.org/2001/XMLSchema" xmlns:p="http://schemas.microsoft.com/office/2006/metadata/properties" xmlns:ns2="a16ba950-d015-4cbc-806e-9cba0f1b5528" xmlns:ns3="47cb3e12-45b3-4531-b84f-87359d4b7239" targetNamespace="http://schemas.microsoft.com/office/2006/metadata/properties" ma:root="true" ma:fieldsID="a9233f96ea3dedf161fd46d9d2ebe75b" ns2:_="" ns3:_="">
    <xsd:import namespace="a16ba950-d015-4cbc-806e-9cba0f1b5528"/>
    <xsd:import namespace="47cb3e12-45b3-4531-b84f-87359d4b723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6ba950-d015-4cbc-806e-9cba0f1b5528"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cb3e12-45b3-4531-b84f-87359d4b723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a16ba950-d015-4cbc-806e-9cba0f1b5528">
      <UserInfo>
        <DisplayName/>
        <AccountId xsi:nil="true"/>
        <AccountType/>
      </UserInfo>
    </SharedWithUsers>
  </documentManagement>
</p:properties>
</file>

<file path=customXml/itemProps1.xml><?xml version="1.0" encoding="utf-8"?>
<ds:datastoreItem xmlns:ds="http://schemas.openxmlformats.org/officeDocument/2006/customXml" ds:itemID="{389BF9FB-A40D-4C01-82FC-1FEFD12F8F18}"/>
</file>

<file path=customXml/itemProps2.xml><?xml version="1.0" encoding="utf-8"?>
<ds:datastoreItem xmlns:ds="http://schemas.openxmlformats.org/officeDocument/2006/customXml" ds:itemID="{9961FAC8-8A11-4447-B1DC-ACE3BA39E0E2}"/>
</file>

<file path=customXml/itemProps3.xml><?xml version="1.0" encoding="utf-8"?>
<ds:datastoreItem xmlns:ds="http://schemas.openxmlformats.org/officeDocument/2006/customXml" ds:itemID="{33B049C6-25E8-4743-9DC4-B13A3022ADA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Ficha tecnica de indicador</vt:lpstr>
      <vt:lpstr>Ficha medición indicador</vt:lpstr>
      <vt:lpstr>soporte</vt:lpstr>
      <vt:lpstr>Festivos</vt:lpstr>
      <vt:lpstr>'Ficha medición indicador'!Área_de_impresión</vt:lpstr>
      <vt:lpstr>'Ficha tecnica de indicador'!Área_de_impresión</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Owner</dc:creator>
  <cp:lastModifiedBy>Luz Marina Acosta Alvarez</cp:lastModifiedBy>
  <cp:lastPrinted>2014-05-14T16:18:01Z</cp:lastPrinted>
  <dcterms:created xsi:type="dcterms:W3CDTF">2007-03-27T20:35:29Z</dcterms:created>
  <dcterms:modified xsi:type="dcterms:W3CDTF">2018-07-31T13:55:11Z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0x0101002BBB1A2C59E87A45B0B320537281AAE2</vt:lpwstr>
  </property>
  <property fmtid="{D5CDD505-2E9C-101B-9397-08002B2CF9AE}" pid="3" name="Order">
    <vt:r8>56457400</vt:r8>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ies>
</file>