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costa\Desktop\Indicadores I Sem 2018\Competitividad\"/>
    </mc:Choice>
  </mc:AlternateContent>
  <bookViews>
    <workbookView xWindow="0" yWindow="0" windowWidth="20490" windowHeight="7755" tabRatio="454" firstSheet="1" activeTab="1"/>
  </bookViews>
  <sheets>
    <sheet name="Ficha tecnica de indicador" sheetId="4" r:id="rId1"/>
    <sheet name="Ficha medición indicador" sheetId="12" r:id="rId2"/>
    <sheet name="soporte" sheetId="15" r:id="rId3"/>
    <sheet name="rangos" sheetId="16" r:id="rId4"/>
  </sheets>
  <externalReferences>
    <externalReference r:id="rId5"/>
  </externalReferences>
  <definedNames>
    <definedName name="_xlnm._FilterDatabase" localSheetId="2" hidden="1">soporte!$A$5:$J$38</definedName>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I9" i="12" l="1"/>
  <c r="C28" i="12"/>
  <c r="C27" i="12"/>
  <c r="C24" i="12"/>
  <c r="C26" i="12" l="1"/>
  <c r="L26" i="12"/>
  <c r="C25" i="12"/>
  <c r="E26" i="12" l="1"/>
  <c r="F26" i="12" s="1"/>
  <c r="F22" i="15"/>
  <c r="F19" i="15"/>
  <c r="F23" i="15"/>
  <c r="F18" i="15"/>
  <c r="F38" i="15"/>
  <c r="F37" i="15"/>
  <c r="F34" i="15"/>
  <c r="F33" i="15"/>
  <c r="F32" i="15"/>
  <c r="F31" i="15"/>
  <c r="F30" i="15"/>
  <c r="F29" i="15"/>
  <c r="F28" i="15"/>
  <c r="F27" i="15"/>
  <c r="F26" i="15"/>
  <c r="F25" i="15"/>
  <c r="F24" i="15"/>
  <c r="F21" i="15"/>
  <c r="F20" i="15"/>
  <c r="F17" i="15"/>
  <c r="F16" i="15"/>
  <c r="F15" i="15"/>
  <c r="F14" i="15"/>
  <c r="F13" i="15"/>
  <c r="F12" i="15"/>
  <c r="F11" i="15"/>
  <c r="F10" i="15"/>
  <c r="F9" i="15"/>
  <c r="F8" i="15"/>
  <c r="F7" i="15"/>
  <c r="F6" i="15"/>
  <c r="F34" i="12"/>
  <c r="F9" i="12"/>
  <c r="L34" i="12"/>
  <c r="E34" i="12"/>
  <c r="L33" i="12"/>
  <c r="E33" i="12"/>
  <c r="F33" i="12"/>
  <c r="L32" i="12"/>
  <c r="E32" i="12"/>
  <c r="F32" i="12"/>
  <c r="L31" i="12"/>
  <c r="E31" i="12"/>
  <c r="F31" i="12"/>
  <c r="L30" i="12"/>
  <c r="E30" i="12"/>
  <c r="F30" i="12"/>
  <c r="L29" i="12"/>
  <c r="E29" i="12"/>
  <c r="F29" i="12"/>
  <c r="L28" i="12"/>
  <c r="E28" i="12"/>
  <c r="F28" i="12" s="1"/>
  <c r="L27" i="12"/>
  <c r="E27" i="12"/>
  <c r="F27" i="12" s="1"/>
  <c r="L25" i="12"/>
  <c r="E25" i="12"/>
  <c r="F25" i="12"/>
  <c r="L24" i="12"/>
  <c r="E24" i="12"/>
  <c r="F24" i="12" s="1"/>
  <c r="L23" i="12"/>
  <c r="E23" i="12"/>
  <c r="F23" i="12"/>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<sst xmlns="http://schemas.openxmlformats.org/spreadsheetml/2006/main" count="262" uniqueCount="195">
  <si>
    <t>FICHA TECNICA DE INDICADOR DEL PORCENTAJE DE  PROYECTOS CON RADICACION DE SOLICITUD DE CONTRATACION EN JURIDICA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</si>
  <si>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</si>
  <si>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</si>
  <si>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Nombre del indicador</t>
  </si>
  <si>
    <t>Porcentaje de proyectos con radicación de solicitud de contratación en jurídica</t>
  </si>
  <si>
    <t>Objetivo del indicador</t>
  </si>
  <si>
    <t xml:space="preserve">Medir porcentualmente la cantidad de proyectos con radicación de solicitud de contratación  fente a los proyectos aprobados
</t>
  </si>
  <si>
    <t xml:space="preserve">Fórmula:          </t>
  </si>
  <si>
    <t>(Número de Proyectos con radicación de la Solicitud de contratación / Número de Proyectos aprobados Fontur)*100</t>
  </si>
  <si>
    <t xml:space="preserve">Escala:            </t>
  </si>
  <si>
    <t>Porcentaje</t>
  </si>
  <si>
    <t xml:space="preserve">Fuentes de datos: </t>
  </si>
  <si>
    <t>Informe de proyectos radicados en jurídica con respecto a los aprobados</t>
  </si>
  <si>
    <t>Tipo de Indicador</t>
  </si>
  <si>
    <t>Eficiencia</t>
  </si>
  <si>
    <t>Períodicidad cálculo:</t>
  </si>
  <si>
    <t>Semestral</t>
  </si>
  <si>
    <t>Tendencia</t>
  </si>
  <si>
    <t>Creciente</t>
  </si>
  <si>
    <t>Nivel de referencia:</t>
  </si>
  <si>
    <t>Criterio para establecer el nivel de referencia:</t>
  </si>
  <si>
    <t>Tendencia Histórica</t>
  </si>
  <si>
    <t>Nivel de desagregación:</t>
  </si>
  <si>
    <t>Gerencia de Promoción y Mercadeo, Gerencia de Competitividad y Apoyo a las Regiones, y Gerencia de Infraestructura</t>
  </si>
  <si>
    <t xml:space="preserve">Método de Graficación: </t>
  </si>
  <si>
    <t>Diagrama de barras</t>
  </si>
  <si>
    <t>RESPONSABILIDADES</t>
  </si>
  <si>
    <t>Responsable del cálculo:</t>
  </si>
  <si>
    <t xml:space="preserve">Gerente de Promoción y Mercadeo, Gerente de Competitividad y Apoyo a las Regiones, Gerente de Infraestructura </t>
  </si>
  <si>
    <t>Responsable del seguimiento y análisis:</t>
  </si>
  <si>
    <t>Gerente de  Planeación Fontur</t>
  </si>
  <si>
    <t>Observaciones:</t>
  </si>
  <si>
    <t>En el análisis indicar la causa por la cual no radicado en la Dirección Juridica</t>
  </si>
  <si>
    <t>Se cumplió con la meta esperada para el periodo.</t>
  </si>
  <si>
    <t>Desviación tolerable: el resultado se desvia de la meta esperada hasta en un 7%.</t>
  </si>
  <si>
    <t>Cumple la meta, se recomienda hacer seguimiento para no sobrepasar el límite.</t>
  </si>
  <si>
    <t>Advertencia: No se cumplió la meta esperada para el periodo.</t>
  </si>
  <si>
    <t>No hay medición</t>
  </si>
  <si>
    <r>
      <t xml:space="preserve">Proceso: </t>
    </r>
    <r>
      <rPr>
        <sz val="10"/>
        <color rgb="FFA21984"/>
        <rFont val="Arial"/>
        <family val="2"/>
      </rPr>
      <t>Gestión de Proyectos</t>
    </r>
  </si>
  <si>
    <t>Información del indicador</t>
  </si>
  <si>
    <t>Período reportado</t>
  </si>
  <si>
    <t>La meta es 0, especifique en el ANALISIS DE DATOS el resultado de la medición con respecto a la meta programada</t>
  </si>
  <si>
    <t>Nombre del indicador:</t>
  </si>
  <si>
    <t>Fórmula</t>
  </si>
  <si>
    <t>Meta</t>
  </si>
  <si>
    <t>Resultado del período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</si>
  <si>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</si>
  <si>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</si>
  <si>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</si>
  <si>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</si>
  <si>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</si>
  <si>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</si>
  <si>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</si>
  <si>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</si>
  <si>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</si>
  <si>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Mayo</t>
  </si>
  <si>
    <t>Junio</t>
  </si>
  <si>
    <t>Julio</t>
  </si>
  <si>
    <t>Agosto</t>
  </si>
  <si>
    <t>Septiembre</t>
  </si>
  <si>
    <t>Octubre</t>
  </si>
  <si>
    <t>Noviembre</t>
  </si>
  <si>
    <t>Diciembre</t>
  </si>
  <si>
    <t>ANALISIS DE DATOS</t>
  </si>
  <si>
    <t>Glosario de términos</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</si>
  <si>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</si>
  <si>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</si>
  <si>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</si>
  <si>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</si>
  <si>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</si>
  <si>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</si>
  <si>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INFORME DE PROYECTOS RADICADOS  EN JURIDICA DEL TOTAL DE  APROBADOS</t>
  </si>
  <si>
    <t>Código del Proyecto</t>
  </si>
  <si>
    <t>Nombre del Proyecto</t>
  </si>
  <si>
    <t>Fecha Aprobación Comité</t>
  </si>
  <si>
    <t>Fecha Radicación en Jurídica de la Solicitud de Contratación</t>
  </si>
  <si>
    <t>N° Dias</t>
  </si>
  <si>
    <t>Línea Estratégica a la que aplica</t>
  </si>
  <si>
    <t>Programa</t>
  </si>
  <si>
    <t>Valor Aprobado Comité Directivo Pesos</t>
  </si>
  <si>
    <t>Causa de No Radicación</t>
  </si>
  <si>
    <t>FNTP-259-2017</t>
  </si>
  <si>
    <t>Certificación, Mantenimiento Y Recertificación De La NTS TS 001-1 En El Área Turística Establecida En La Candelaria  Bogotá</t>
  </si>
  <si>
    <t xml:space="preserve">Mejoramiento de la competitividad turística </t>
  </si>
  <si>
    <t xml:space="preserve">Calidad turística de destinos </t>
  </si>
  <si>
    <t>FNTP-266-2017</t>
  </si>
  <si>
    <t>Auditorias De Seguimiento Y Renovación En La NTS TS-003 De Sostenibilidad Para Agencias De Viajes De Colombia</t>
  </si>
  <si>
    <t>FNTP-196-2017</t>
  </si>
  <si>
    <t>Capacitar 300 Efectivos Pertenecientes A La Policía De Turismo En El Nivel B1 Del Idioma Inglés, De Modo Presencial, Según Su Disponibilidad</t>
  </si>
  <si>
    <t>Programa 2: Formación, capacitación y sensibilización turística.</t>
  </si>
  <si>
    <t>FNTP-209-2017</t>
  </si>
  <si>
    <t>Diseño De Producto Turístico Cultural Para La Zona Sur Del Departamento De La Guajira Alrededor Del Folclor Vallenato</t>
  </si>
  <si>
    <t>Subprograma 6: Diseño de Producto Turístico</t>
  </si>
  <si>
    <t>FNTP-232-2017</t>
  </si>
  <si>
    <t>Proyecto Implementación De La NTS AV01, AV02, AV04 Con Su Auditoría De Otorgamiento Para Agencias De Viajes De Colombia</t>
  </si>
  <si>
    <t>FNTP-253-2017</t>
  </si>
  <si>
    <t>Fase 1: Implementación De La Norma Técnica Sectorial Nts-Av 009 En Hasta 70 Empresas De Transporte Turístico Terrestre Automotor Especializado</t>
  </si>
  <si>
    <t>FNTP-258-2017</t>
  </si>
  <si>
    <t>Agenda Académica: Reconversión De Destinos, Un Reto Para La Innovación</t>
  </si>
  <si>
    <t>FNTP-265-2017</t>
  </si>
  <si>
    <t>Capacitación E Implementación Del Estándar De Seguridad De Datos Para La Industria De Tarjeta De Pago (Pci-Dss), Para Las Agencias De Viajes</t>
  </si>
  <si>
    <t>FNTP-257-2017</t>
  </si>
  <si>
    <t>Programa De Fortalecimiento Para La Generación De Competencias Empresariales De Agencias De Viajes (Agvs) Y Demás Empresas Pertenecientes A La Cadena De Valor Del Sector Turístico En Barranquilla Y Atlántico</t>
  </si>
  <si>
    <t>FNTP-281-2017</t>
  </si>
  <si>
    <t>X ENCUENTRO ACOLAP PERSPECTIVA 360° APRENDIENDO DE LOS MODELOS EXITOSOS</t>
  </si>
  <si>
    <t>Mejoramiento de la competitividad turística - 2018</t>
  </si>
  <si>
    <t>FNTP-011-2018</t>
  </si>
  <si>
    <t>REALIZAR LOS EVENTOS DEL MINISTERIO DE COMERCIO, INDUSTRIA Y TURISMO PARA EL AÑO 2018</t>
  </si>
  <si>
    <t>FNTP-269-2017</t>
  </si>
  <si>
    <t>II CONGRESO DE JÓVENES LÍDERES EN TURISMO - COTELCO</t>
  </si>
  <si>
    <t>FNTP-241-2017</t>
  </si>
  <si>
    <t>Plan De Capacitación 2018-2020 (Fase I)</t>
  </si>
  <si>
    <t>FNTP-273-2017</t>
  </si>
  <si>
    <t>MANUAL DE BUENAS PRÁCTICAS DE SERVICIO DE TURISMO ACCESIBLE PARA PRESTADORES DE SERVICIOS TURÍSTICOS, DE ACUERDO CON LOS DIFERENTES TIPOS DE DISCAPACIDAD</t>
  </si>
  <si>
    <t>FNTP-002-2018</t>
  </si>
  <si>
    <t>FOROS REGIONALES ADITT 2018</t>
  </si>
  <si>
    <t>FNTP-280-2017</t>
  </si>
  <si>
    <t>Diseño de producto turístico y ruta turística ciénaga de la Leche</t>
  </si>
  <si>
    <t>Programa 1: Adecuación de la oferta turística</t>
  </si>
  <si>
    <t>FNTP-007-2018</t>
  </si>
  <si>
    <t>MISIÓN ESPAÑA PARA EMPRESARIOS DEL TRANSPORTE ESPECIALIZADO DEL TURISMO</t>
  </si>
  <si>
    <t>Mejoramiento a la compatitividad turística</t>
  </si>
  <si>
    <t>FNTP-017-2018</t>
  </si>
  <si>
    <t>XXIX CONGRESO NACIONAL DE TRANSPORTE Y TURISMO ADITT, UN BALANCE DE LA POLÍTICA PÚBLICA EN COLOMBIA</t>
  </si>
  <si>
    <t>FNTP-020-2018</t>
  </si>
  <si>
    <t>1ER ENCUENTRO DE LA CADENA TURISTICA DEL CARIBE COLOMBIANO</t>
  </si>
  <si>
    <t>FNTP-256-2017</t>
  </si>
  <si>
    <t>JORNADAS DE CAPACITACIÓN EN DISCAPACIDAD; ACCESIBILIDAD; INCLUSIÓN LABORAL; TURISMO ACCESIBLE Y TALLERES VIVENCIALES PARA PRESTADORES DE SERVICIOS TURÍSTICOS.</t>
  </si>
  <si>
    <t>FNTP-274-2017</t>
  </si>
  <si>
    <t>DIPLOMADO EN TURISMO INCLUYENTE Y ACCESIBLE</t>
  </si>
  <si>
    <t>AD4-FNTP 048-2015</t>
  </si>
  <si>
    <t>APOYO A LAS UNIDADES SECTORIALES DE NORMALIZACIÓN</t>
  </si>
  <si>
    <t>Calidad Turística 2018</t>
  </si>
  <si>
    <t>AD1-FNTP-010-2017</t>
  </si>
  <si>
    <t>ENLACE AL PROYECTO FNT-179-2015 EN LOS DESTINOS DE TURISMO, PAZ Y CONVIVENCIA</t>
  </si>
  <si>
    <t>Planificación turística</t>
  </si>
  <si>
    <t>FNTP-032-2018</t>
  </si>
  <si>
    <t>Fortalecimiento de la competitividad del sector gastronómico a través de talleres de innovación, en cuatro ciudades de Colombia, en el marco del Simposio Gastronómico Internacional Alimentarte 2018</t>
  </si>
  <si>
    <t>FNTP-267-2017</t>
  </si>
  <si>
    <t>DISEÑO DEL PRODUCTO TURÍSTICO PARA LOS DESTINOS DE TURISMO Y PAZ</t>
  </si>
  <si>
    <t>FNTP-012-2018</t>
  </si>
  <si>
    <t>ESTRUCTURACIÓN DE PLANES DE NEGOCIO EN DESTINOS DE POSCONFLICTO</t>
  </si>
  <si>
    <t>FNTP-013-2018</t>
  </si>
  <si>
    <t>JORNADAS DE INTERCAMBIO, COOPERACIÓN HORIZONTAL Y SENSIBILIZACIÓN DEL PROGRAMA TURISMO Y PAZ</t>
  </si>
  <si>
    <t>FNTP-049-2018</t>
  </si>
  <si>
    <t>FASE 2: CERTIFICACIÓN DE LA NTS TS 001-1 Y SU MANTENIMIENTO EN CINCO DESTINOS PERTENECIENTES A LOS DOCE CORREDORES TURÍSTICOS</t>
  </si>
  <si>
    <t>Calidad turística - 2018</t>
  </si>
  <si>
    <t>FNTP-036-2018</t>
  </si>
  <si>
    <t>PROGRAMA DE INMERSIÓN CON FORMADORES NATIVOS PARA HASTA 100 PROFESORES DE INGLÉS, PERTENECIENTES A COLEGIOS AMIGOS DEL TURISMO</t>
  </si>
  <si>
    <t>Formación, capacitación y sensibilización turística - 2018</t>
  </si>
  <si>
    <t>FNTP-046-2018</t>
  </si>
  <si>
    <t>I CURSO DE INGLES DIRIGIDO A GUÍAS DE TURISMO EN EL CORREDOR TURÍSTICO DEL PCC</t>
  </si>
  <si>
    <t>FNTP-050-2018</t>
  </si>
  <si>
    <t>CONGRESO NACIONAL DE HOTELERÍA 2018: EL HUÉSPED EN EL CENTRO DEL NEGOCIO HOTELERO</t>
  </si>
  <si>
    <t xml:space="preserve">Los lineamientos técnicos de contratacion han sido sujeto de ajustes </t>
  </si>
  <si>
    <t>FNTP-045-2018</t>
  </si>
  <si>
    <t>Misión Académica a México - Fusión de conocimientos tradicionales: El futuro del ecoturismo comunitario en la Bahía de Cispatá (San Antero, Córdoba)</t>
  </si>
  <si>
    <t>FNTP-042-2018</t>
  </si>
  <si>
    <t>BECAS A LA EXCELENCIA EN TURISMO PARA ESTUDIANTES DE COLEGIOS AMIGOS DEL TURISMO - FASE III</t>
  </si>
  <si>
    <t>Festivos 2017</t>
  </si>
  <si>
    <t>1 enero: Año Nuevo</t>
  </si>
  <si>
    <t>9 enero: Día de los Reyes Magos</t>
  </si>
  <si>
    <t>20 marzo: Día de San José</t>
  </si>
  <si>
    <t>9 abril: Domingo de Ramos</t>
  </si>
  <si>
    <t>13 abril: Jueves Santo</t>
  </si>
  <si>
    <t>14 abril: Viernes Santo</t>
  </si>
  <si>
    <t>16 abril: Domingo de Resurrección</t>
  </si>
  <si>
    <t>1 mayo: Día del Trabajo</t>
  </si>
  <si>
    <t>29 mayo: Día de la Ascensión</t>
  </si>
  <si>
    <t>19 junio: Corpus Christi</t>
  </si>
  <si>
    <t>26 junio: Sagrado Corazón</t>
  </si>
  <si>
    <t>3 julio: San Pedro y San Pablo</t>
  </si>
  <si>
    <t>20 julio: Día de la Independencia</t>
  </si>
  <si>
    <t>7 agosto: Batalla de Boyacá</t>
  </si>
  <si>
    <t>21 agosto: La asunción de la Virgen</t>
  </si>
  <si>
    <t>16 octubre: Día de la Raza</t>
  </si>
  <si>
    <t>6 noviembre: Todos los Santos</t>
  </si>
  <si>
    <t>13 noviembre: Independencia de Cartagena</t>
  </si>
  <si>
    <t>8 diciembre: Día de la Inmaculada Concepción</t>
  </si>
  <si>
    <t>25 diciembre: Día de Navidad</t>
  </si>
  <si>
    <t>8 enero: Día de los Reyes Magos</t>
  </si>
  <si>
    <t>19 marzo: Día de San José</t>
  </si>
  <si>
    <t xml:space="preserve">29 marzo: Jueves santo </t>
  </si>
  <si>
    <t>30 marzo: viernes Santo</t>
  </si>
  <si>
    <t>14 mayo: Día de la Ascensión</t>
  </si>
  <si>
    <t>4 junio: Corpus Christi</t>
  </si>
  <si>
    <t>11 junio: Sagrado Corazón</t>
  </si>
  <si>
    <t>2 julio: San Pedro y San Pablo</t>
  </si>
  <si>
    <t>20 agosto: La asunción de la Virgen</t>
  </si>
  <si>
    <t>15 octubre: Día de la Raza</t>
  </si>
  <si>
    <t>5 noviembre: Todos los Santos</t>
  </si>
  <si>
    <t>12 noviembre: Independencia de Cartagena</t>
  </si>
  <si>
    <t>enero a junio de 2018</t>
  </si>
  <si>
    <t>abril</t>
  </si>
  <si>
    <t>Fue necesario ajustar los lineamientos de contratación por imprecisiones de las caracteristicas tecnicas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</si>
</sst>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quot;$&quot;\ * #,##0_-;\-&quot;$&quot;\ * #,##0_-;_-&quot;$&quot;\ * &quot;-&quot;_-;_-@_-"/>
    <numFmt numFmtId="165" formatCode="_(&quot;$&quot;\ * #,##0.00_);_(&quot;$&quot;\ * \(#,##0.00\);_(&quot;$&quot;\ * &quot;-&quot;??_);_(@_)"/>
    <numFmt numFmtId="166" formatCode="#,##0.00\ &quot;€&quot;;\-#,##0.00\ &quot;€&quot;"/>
    <numFmt numFmtId="167" formatCode="_-* #,##0.00\ _€_-;\-* #,##0.00\ _€_-;_-* &quot;-&quot;??\ _€_-;_-@_-"/>
    <numFmt numFmtId="168" formatCode="_ * #,##0.00_ ;_ * \-#,##0.00_ ;_ * &quot;-&quot;??_ ;_ @_ "/>
    <numFmt numFmtId="169" formatCode="_ * #,##0.0_ ;_ * \-#,##0.0_ ;_ * &quot;-&quot;??_ ;_ @_ "/>
    <numFmt numFmtId="170" formatCode="_ * #,##0.0000_ ;_ * \-#,##0.0000_ ;_ * &quot;-&quot;??_ ;_ @_ "/>
    <numFmt numFmtId="171" formatCode="_-* #,##0.0000\ _€_-;\-* #,##0.0000\ _€_-;_-* &quot;-&quot;??\ _€_-;_-@_-"/>
    <numFmt numFmtId="172" formatCode="_ * #,##0_ ;_ * \-#,##0_ ;_ * &quot;-&quot;??_ ;_ @_ "/>
    <numFmt numFmtId="173" formatCode="_-&quot;$&quot;* #,##0_-;\-&quot;$&quot;* #,##0_-;_-&quot;$&quot;* &quot;-&quot;??_-;_-@_-"/>
    <numFmt numFmtId="174" formatCode="_(&quot;$&quot;\ * #,##0_);_(&quot;$&quot;\ * \(#,##0\);_(&quot;$&quot;\ * &quot;-&quot;??_);_(@_)"/>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11"/>
      <color indexed="8"/>
      <name val="Calibri"/>
      <family val="2"/>
    </font>
    <font>
      <sz val="10"/>
      <name val="Arial"/>
      <family val="2"/>
    </font>
    <font>
      <b/>
      <sz val="16"/>
      <color theme="1"/>
      <name val="Calibri"/>
      <family val="2"/>
      <scheme val="minor"/>
    </font>
    <font>
      <sz val="12"/>
      <color theme="1"/>
      <name val="Calibri"/>
      <family val="2"/>
      <scheme val="minor"/>
    </font>
    <font>
      <sz val="10"/>
      <name val="Arial"/>
    </font>
    <font>
      <b/>
      <sz val="10"/>
      <color theme="0"/>
      <name val="Arial"/>
      <family val="2"/>
    </font>
  </fonts>
  <fills count="12">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6" tint="0.39997558519241921"/>
        <bgColor indexed="64"/>
      </patternFill>
    </fill>
  </fills>
  <borders count="2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left>
      <right style="thin">
        <color theme="0"/>
      </right>
      <top style="thin">
        <color theme="0" tint="-0.24994659260841701"/>
      </top>
      <bottom/>
      <diagonal/>
    </border>
    <border>
      <left style="thin">
        <color theme="0" tint="-0.24994659260841701"/>
      </left>
      <right style="thin">
        <color theme="0"/>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43" fontId="5" fillId="0" borderId="0" applyFont="0" applyFill="0" applyBorder="0" applyAlignment="0" applyProtection="0"/>
    <xf numFmtId="0" fontId="4" fillId="0" borderId="0" applyFont="0" applyFill="0" applyBorder="0" applyAlignment="0" applyProtection="0"/>
    <xf numFmtId="166" fontId="4" fillId="0" borderId="0" applyFont="0" applyFill="0" applyBorder="0" applyAlignment="0" applyProtection="0"/>
    <xf numFmtId="0" fontId="4" fillId="0" borderId="0"/>
    <xf numFmtId="0" fontId="3" fillId="0" borderId="0"/>
    <xf numFmtId="168"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165" fontId="8" fillId="0" borderId="0" applyFont="0" applyFill="0" applyBorder="0" applyAlignment="0" applyProtection="0"/>
    <xf numFmtId="0" fontId="4" fillId="0" borderId="0"/>
    <xf numFmtId="0" fontId="23" fillId="0" borderId="0"/>
    <xf numFmtId="44" fontId="2" fillId="0" borderId="0" applyFont="0" applyFill="0" applyBorder="0" applyAlignment="0" applyProtection="0"/>
    <xf numFmtId="164" fontId="24" fillId="0" borderId="0" applyFont="0" applyFill="0" applyBorder="0" applyAlignment="0" applyProtection="0"/>
    <xf numFmtId="0" fontId="1" fillId="0" borderId="0"/>
    <xf numFmtId="9" fontId="27" fillId="0" borderId="0" applyFont="0" applyFill="0" applyBorder="0" applyAlignment="0" applyProtection="0"/>
  </cellStyleXfs>
  <cellXfs count="158">
    <xf numFmtId="0" fontId="0" fillId="0" borderId="0" xfId="0"/>
    <xf numFmtId="0" fontId="14" fillId="2" borderId="10" xfId="5" applyFont="1" applyFill="1" applyBorder="1" applyAlignment="1">
      <alignment horizontal="left" vertical="center" wrapText="1"/>
    </xf>
    <xf numFmtId="0" fontId="9" fillId="2" borderId="0" xfId="5" applyFont="1" applyFill="1"/>
    <xf numFmtId="0" fontId="9" fillId="2" borderId="2" xfId="5" applyFont="1" applyFill="1" applyBorder="1"/>
    <xf numFmtId="0" fontId="4" fillId="2" borderId="0" xfId="5" applyFont="1" applyFill="1"/>
    <xf numFmtId="0" fontId="7" fillId="2" borderId="9" xfId="5" applyFont="1" applyFill="1" applyBorder="1" applyAlignment="1">
      <alignment vertical="center" wrapText="1"/>
    </xf>
    <xf numFmtId="0" fontId="15" fillId="2" borderId="5" xfId="5" applyFont="1" applyFill="1" applyBorder="1" applyAlignment="1">
      <alignment horizontal="center" vertical="center" wrapText="1"/>
    </xf>
    <xf numFmtId="0" fontId="4" fillId="2" borderId="0" xfId="5" applyFont="1" applyFill="1" applyAlignment="1">
      <alignment vertical="center"/>
    </xf>
    <xf numFmtId="0" fontId="9" fillId="2" borderId="0" xfId="5" applyFont="1" applyFill="1" applyAlignment="1">
      <alignment vertical="center"/>
    </xf>
    <xf numFmtId="0" fontId="7" fillId="2" borderId="1" xfId="5"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5" applyFont="1" applyFill="1" applyBorder="1" applyAlignment="1">
      <alignment horizontal="justify" vertical="top" wrapText="1"/>
    </xf>
    <xf numFmtId="9" fontId="4" fillId="2" borderId="1" xfId="5" applyNumberFormat="1" applyFont="1" applyFill="1" applyBorder="1" applyAlignment="1">
      <alignment horizontal="left" vertical="center" wrapText="1"/>
    </xf>
    <xf numFmtId="0" fontId="13" fillId="2" borderId="4" xfId="5" applyFont="1" applyFill="1" applyBorder="1" applyAlignment="1">
      <alignment horizontal="left"/>
    </xf>
    <xf numFmtId="0" fontId="14" fillId="2" borderId="7" xfId="5" applyFont="1" applyFill="1" applyBorder="1" applyAlignment="1">
      <alignment horizontal="left" vertical="top" wrapText="1"/>
    </xf>
    <xf numFmtId="0" fontId="18" fillId="0" borderId="0" xfId="4" applyFont="1"/>
    <xf numFmtId="0" fontId="18" fillId="0" borderId="0" xfId="4" applyFont="1" applyProtection="1">
      <protection hidden="1"/>
    </xf>
    <xf numFmtId="0" fontId="15" fillId="0" borderId="2" xfId="4" applyFont="1" applyBorder="1" applyProtection="1">
      <protection locked="0"/>
    </xf>
    <xf numFmtId="0" fontId="15" fillId="0" borderId="3" xfId="4" applyFont="1" applyBorder="1" applyProtection="1">
      <protection locked="0"/>
    </xf>
    <xf numFmtId="0" fontId="15" fillId="0" borderId="9" xfId="4" applyFont="1" applyBorder="1" applyProtection="1">
      <protection locked="0"/>
    </xf>
    <xf numFmtId="0" fontId="15" fillId="0" borderId="0" xfId="4" applyFont="1" applyProtection="1">
      <protection locked="0"/>
    </xf>
    <xf numFmtId="0" fontId="18" fillId="0" borderId="0" xfId="4" applyFont="1" applyProtection="1">
      <protection locked="0"/>
    </xf>
    <xf numFmtId="0" fontId="15" fillId="2" borderId="0" xfId="4" applyFont="1" applyFill="1"/>
    <xf numFmtId="0" fontId="15" fillId="2" borderId="0" xfId="4" applyFont="1" applyFill="1" applyProtection="1">
      <protection hidden="1"/>
    </xf>
    <xf numFmtId="0" fontId="18" fillId="2" borderId="0" xfId="4" applyFont="1" applyFill="1"/>
    <xf numFmtId="0" fontId="18" fillId="2" borderId="0" xfId="4" applyFont="1" applyFill="1" applyProtection="1">
      <protection hidden="1"/>
    </xf>
    <xf numFmtId="0" fontId="18" fillId="2" borderId="0" xfId="4" applyFont="1" applyFill="1" applyProtection="1">
      <protection locked="0"/>
    </xf>
    <xf numFmtId="0" fontId="20" fillId="2" borderId="0" xfId="4" applyFont="1" applyFill="1" applyProtection="1">
      <protection locked="0"/>
    </xf>
    <xf numFmtId="0" fontId="4" fillId="2" borderId="0" xfId="4" applyFill="1" applyAlignment="1" applyProtection="1">
      <alignment horizontal="center"/>
      <protection locked="0"/>
    </xf>
    <xf numFmtId="167" fontId="4" fillId="2" borderId="0" xfId="7" applyFill="1" applyAlignment="1" applyProtection="1">
      <alignment horizontal="left"/>
      <protection locked="0"/>
    </xf>
    <xf numFmtId="9" fontId="4" fillId="2" borderId="0" xfId="8" applyFill="1" applyAlignment="1" applyProtection="1">
      <alignment horizontal="left"/>
      <protection locked="0"/>
    </xf>
    <xf numFmtId="171" fontId="18" fillId="2" borderId="0" xfId="7" applyNumberFormat="1" applyFont="1" applyFill="1" applyProtection="1">
      <protection hidden="1"/>
    </xf>
    <xf numFmtId="170" fontId="4" fillId="2" borderId="0" xfId="6" applyNumberFormat="1" applyFill="1" applyAlignment="1" applyProtection="1">
      <alignment horizontal="center"/>
      <protection locked="0"/>
    </xf>
    <xf numFmtId="9" fontId="4" fillId="2" borderId="0" xfId="8" applyFill="1" applyAlignment="1">
      <alignment horizontal="left"/>
    </xf>
    <xf numFmtId="169" fontId="19" fillId="2" borderId="0" xfId="6" applyNumberFormat="1" applyFont="1" applyFill="1" applyAlignment="1" applyProtection="1">
      <alignment horizontal="center"/>
      <protection locked="0"/>
    </xf>
    <xf numFmtId="0" fontId="4" fillId="2" borderId="5" xfId="4" applyFill="1" applyBorder="1" applyAlignment="1" applyProtection="1">
      <alignment horizontal="left"/>
      <protection locked="0"/>
    </xf>
    <xf numFmtId="0" fontId="4" fillId="2" borderId="6" xfId="4" applyFill="1" applyBorder="1" applyAlignment="1" applyProtection="1">
      <alignment horizontal="left"/>
      <protection locked="0"/>
    </xf>
    <xf numFmtId="0" fontId="15" fillId="2" borderId="0" xfId="4" applyFont="1" applyFill="1" applyAlignment="1">
      <alignment horizontal="center" vertical="center" wrapText="1"/>
    </xf>
    <xf numFmtId="0" fontId="15" fillId="2" borderId="0" xfId="4" applyFont="1" applyFill="1" applyAlignment="1" applyProtection="1">
      <alignment horizontal="center" vertical="center" wrapText="1"/>
      <protection hidden="1"/>
    </xf>
    <xf numFmtId="0" fontId="14" fillId="0" borderId="4" xfId="4" applyFont="1" applyBorder="1" applyProtection="1">
      <protection locked="0"/>
    </xf>
    <xf numFmtId="0" fontId="14" fillId="2" borderId="7" xfId="4" applyFont="1" applyFill="1" applyBorder="1" applyAlignment="1" applyProtection="1">
      <alignment horizontal="left" vertical="top"/>
      <protection locked="0"/>
    </xf>
    <xf numFmtId="0" fontId="14" fillId="0" borderId="10" xfId="4" applyFont="1" applyBorder="1" applyAlignment="1" applyProtection="1">
      <alignment vertical="center"/>
      <protection locked="0"/>
    </xf>
    <xf numFmtId="0" fontId="4" fillId="2" borderId="0" xfId="6" applyNumberFormat="1" applyFill="1" applyAlignment="1" applyProtection="1">
      <alignment horizontal="center"/>
      <protection locked="0"/>
    </xf>
    <xf numFmtId="0" fontId="4" fillId="2" borderId="1" xfId="4" applyFill="1" applyBorder="1" applyAlignment="1" applyProtection="1">
      <alignment horizontal="left" vertical="justify"/>
      <protection locked="0"/>
    </xf>
    <xf numFmtId="0" fontId="7" fillId="2" borderId="1" xfId="4" applyFont="1" applyFill="1" applyBorder="1" applyAlignment="1" applyProtection="1">
      <alignment horizontal="center" vertical="center"/>
      <protection locked="0"/>
    </xf>
    <xf numFmtId="0" fontId="7" fillId="2" borderId="1" xfId="4" applyFont="1" applyFill="1" applyBorder="1" applyAlignment="1" applyProtection="1">
      <alignment horizontal="center" vertical="top" wrapText="1"/>
      <protection locked="0"/>
    </xf>
    <xf numFmtId="0" fontId="4" fillId="2" borderId="1" xfId="4" applyFill="1" applyBorder="1" applyAlignment="1" applyProtection="1">
      <alignment horizontal="center" vertical="top" wrapText="1"/>
      <protection locked="0"/>
    </xf>
    <xf numFmtId="0" fontId="16" fillId="7" borderId="13" xfId="4" applyFont="1" applyFill="1" applyBorder="1" applyAlignment="1">
      <alignment vertical="center" wrapText="1"/>
    </xf>
    <xf numFmtId="0" fontId="16" fillId="7" borderId="13" xfId="4" applyFont="1" applyFill="1" applyBorder="1" applyAlignment="1" applyProtection="1">
      <alignment horizontal="center" vertical="center" wrapText="1"/>
      <protection locked="0"/>
    </xf>
    <xf numFmtId="0" fontId="16" fillId="7" borderId="16" xfId="4" applyFont="1" applyFill="1" applyBorder="1" applyAlignment="1" applyProtection="1">
      <alignment horizontal="center" vertical="center" wrapText="1"/>
      <protection locked="0"/>
    </xf>
    <xf numFmtId="0" fontId="7" fillId="7" borderId="17" xfId="4" applyFont="1" applyFill="1" applyBorder="1" applyAlignment="1" applyProtection="1">
      <alignment horizontal="center" vertical="center"/>
      <protection locked="0"/>
    </xf>
    <xf numFmtId="0" fontId="4" fillId="0" borderId="9" xfId="4" applyBorder="1" applyAlignment="1">
      <alignment vertical="center" wrapText="1"/>
    </xf>
    <xf numFmtId="0" fontId="4" fillId="3" borderId="9" xfId="4" applyFill="1" applyBorder="1" applyAlignment="1">
      <alignment vertical="center"/>
    </xf>
    <xf numFmtId="0" fontId="4" fillId="4" borderId="9" xfId="4" applyFill="1" applyBorder="1" applyAlignment="1">
      <alignment vertical="center"/>
    </xf>
    <xf numFmtId="0" fontId="4" fillId="5" borderId="9" xfId="4" applyFill="1" applyBorder="1" applyAlignment="1">
      <alignment vertical="center"/>
    </xf>
    <xf numFmtId="0" fontId="4" fillId="0" borderId="5" xfId="4" applyBorder="1" applyAlignment="1">
      <alignment vertical="center"/>
    </xf>
    <xf numFmtId="0" fontId="18" fillId="2" borderId="2" xfId="4" applyFont="1" applyFill="1" applyBorder="1" applyProtection="1">
      <protection locked="0"/>
    </xf>
    <xf numFmtId="0" fontId="18" fillId="2" borderId="3" xfId="4" applyFont="1" applyFill="1" applyBorder="1" applyProtection="1">
      <protection locked="0"/>
    </xf>
    <xf numFmtId="0" fontId="18" fillId="2" borderId="4" xfId="4" applyFont="1" applyFill="1" applyBorder="1" applyProtection="1">
      <protection locked="0"/>
    </xf>
    <xf numFmtId="0" fontId="18" fillId="2" borderId="9" xfId="4" applyFont="1" applyFill="1" applyBorder="1" applyProtection="1">
      <protection locked="0"/>
    </xf>
    <xf numFmtId="0" fontId="18" fillId="2" borderId="10" xfId="4" applyFont="1" applyFill="1" applyBorder="1" applyProtection="1">
      <protection locked="0"/>
    </xf>
    <xf numFmtId="0" fontId="4" fillId="2" borderId="9" xfId="4" applyFill="1" applyBorder="1" applyAlignment="1" applyProtection="1">
      <alignment horizontal="left" vertical="justify"/>
      <protection locked="0"/>
    </xf>
    <xf numFmtId="9" fontId="4" fillId="2" borderId="10" xfId="8" applyFill="1" applyBorder="1" applyAlignment="1" applyProtection="1">
      <alignment horizontal="left"/>
      <protection locked="0"/>
    </xf>
    <xf numFmtId="0" fontId="4" fillId="2" borderId="9" xfId="4" applyFill="1" applyBorder="1" applyAlignment="1" applyProtection="1">
      <alignment horizontal="center" vertical="justify"/>
      <protection locked="0"/>
    </xf>
    <xf numFmtId="0" fontId="4" fillId="2" borderId="5" xfId="4" applyFill="1" applyBorder="1" applyAlignment="1" applyProtection="1">
      <alignment horizontal="center" vertical="justify"/>
      <protection locked="0"/>
    </xf>
    <xf numFmtId="0" fontId="18" fillId="2" borderId="6" xfId="4" applyFont="1" applyFill="1" applyBorder="1" applyProtection="1">
      <protection locked="0"/>
    </xf>
    <xf numFmtId="0" fontId="18" fillId="2" borderId="7" xfId="4" applyFont="1" applyFill="1" applyBorder="1" applyProtection="1">
      <protection locked="0"/>
    </xf>
    <xf numFmtId="0" fontId="0" fillId="2" borderId="0" xfId="0" applyFill="1"/>
    <xf numFmtId="0" fontId="0" fillId="2" borderId="0" xfId="0" applyFill="1" applyAlignment="1">
      <alignment wrapText="1"/>
    </xf>
    <xf numFmtId="9" fontId="19" fillId="2" borderId="1" xfId="6" applyNumberFormat="1" applyFont="1" applyFill="1" applyBorder="1" applyAlignment="1" applyProtection="1">
      <alignment horizontal="center"/>
      <protection locked="0"/>
    </xf>
    <xf numFmtId="172" fontId="19" fillId="2" borderId="1" xfId="6" applyNumberFormat="1" applyFont="1" applyFill="1" applyBorder="1" applyAlignment="1" applyProtection="1">
      <alignment horizontal="center"/>
      <protection locked="0"/>
    </xf>
    <xf numFmtId="0" fontId="22" fillId="7" borderId="21"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22" fillId="7" borderId="23" xfId="0" applyFont="1" applyFill="1" applyBorder="1" applyAlignment="1">
      <alignment horizontal="center" vertical="center" wrapText="1"/>
    </xf>
    <xf numFmtId="0" fontId="4" fillId="2" borderId="24" xfId="0" applyFont="1" applyFill="1" applyBorder="1" applyAlignment="1">
      <alignment horizontal="left" vertical="center" wrapText="1"/>
    </xf>
    <xf numFmtId="49" fontId="9" fillId="0" borderId="24" xfId="0" applyNumberFormat="1" applyFont="1" applyBorder="1" applyAlignment="1">
      <alignment horizontal="justify" vertical="center" wrapText="1"/>
    </xf>
    <xf numFmtId="14" fontId="4" fillId="0" borderId="24" xfId="0" applyNumberFormat="1" applyFont="1" applyBorder="1"/>
    <xf numFmtId="0" fontId="4" fillId="2" borderId="24" xfId="0" applyFont="1" applyFill="1" applyBorder="1"/>
    <xf numFmtId="49" fontId="4" fillId="0" borderId="24" xfId="0" applyNumberFormat="1" applyFont="1" applyBorder="1" applyAlignment="1">
      <alignment horizontal="left" vertical="top" wrapText="1"/>
    </xf>
    <xf numFmtId="164" fontId="4" fillId="2" borderId="24" xfId="13" applyFont="1" applyFill="1" applyBorder="1"/>
    <xf numFmtId="49" fontId="9" fillId="0" borderId="24" xfId="0" applyNumberFormat="1" applyFont="1" applyBorder="1" applyAlignment="1">
      <alignment vertical="center" wrapText="1"/>
    </xf>
    <xf numFmtId="44" fontId="9" fillId="0" borderId="24" xfId="12" applyFont="1" applyBorder="1" applyAlignment="1">
      <alignment horizontal="right" vertical="center" wrapText="1"/>
    </xf>
    <xf numFmtId="14" fontId="4" fillId="2" borderId="24" xfId="0" applyNumberFormat="1" applyFont="1" applyFill="1" applyBorder="1" applyAlignment="1">
      <alignment horizontal="left" vertical="top"/>
    </xf>
    <xf numFmtId="0" fontId="4" fillId="0" borderId="24" xfId="0" applyFont="1" applyBorder="1" applyAlignment="1">
      <alignment horizontal="left" vertical="top" wrapText="1"/>
    </xf>
    <xf numFmtId="164" fontId="4" fillId="0" borderId="24" xfId="13" applyFont="1" applyBorder="1" applyAlignment="1">
      <alignment horizontal="left" vertical="top" wrapText="1"/>
    </xf>
    <xf numFmtId="49" fontId="9" fillId="0" borderId="24" xfId="0" applyNumberFormat="1" applyFont="1" applyBorder="1" applyAlignment="1">
      <alignment horizontal="left" vertical="center" wrapText="1"/>
    </xf>
    <xf numFmtId="173" fontId="9" fillId="0" borderId="24" xfId="12" applyNumberFormat="1" applyFont="1" applyBorder="1" applyAlignment="1">
      <alignment horizontal="left" vertical="center" wrapText="1"/>
    </xf>
    <xf numFmtId="0" fontId="4" fillId="2" borderId="24" xfId="11" applyFont="1" applyFill="1" applyBorder="1" applyAlignment="1">
      <alignment horizontal="center" vertical="center" wrapText="1"/>
    </xf>
    <xf numFmtId="0" fontId="4" fillId="2" borderId="24" xfId="11" applyFont="1" applyFill="1" applyBorder="1" applyAlignment="1">
      <alignment horizontal="left" vertical="center" wrapText="1"/>
    </xf>
    <xf numFmtId="174" fontId="4" fillId="2" borderId="24" xfId="9" applyNumberFormat="1" applyFont="1" applyFill="1" applyBorder="1" applyAlignment="1">
      <alignment horizontal="center" vertical="center" wrapText="1"/>
    </xf>
    <xf numFmtId="0" fontId="4" fillId="2" borderId="24" xfId="0" applyFont="1" applyFill="1" applyBorder="1" applyAlignment="1">
      <alignment wrapText="1"/>
    </xf>
    <xf numFmtId="0" fontId="4" fillId="0" borderId="24" xfId="0" applyFont="1" applyBorder="1"/>
    <xf numFmtId="0" fontId="25" fillId="0" borderId="24" xfId="14" applyFont="1" applyBorder="1" applyAlignment="1">
      <alignment horizontal="center"/>
    </xf>
    <xf numFmtId="0" fontId="1" fillId="0" borderId="24" xfId="14" applyBorder="1"/>
    <xf numFmtId="15" fontId="26" fillId="0" borderId="25" xfId="14" applyNumberFormat="1" applyFont="1" applyBorder="1" applyAlignment="1">
      <alignment horizontal="center"/>
    </xf>
    <xf numFmtId="0" fontId="1" fillId="0" borderId="0" xfId="14"/>
    <xf numFmtId="0" fontId="4" fillId="8" borderId="24" xfId="0" applyFont="1" applyFill="1" applyBorder="1"/>
    <xf numFmtId="14" fontId="4" fillId="9" borderId="24" xfId="0" applyNumberFormat="1" applyFont="1" applyFill="1" applyBorder="1"/>
    <xf numFmtId="9" fontId="19" fillId="2" borderId="1" xfId="15" applyFont="1" applyFill="1" applyBorder="1" applyAlignment="1" applyProtection="1">
      <alignment horizontal="center" vertical="center"/>
      <protection locked="0"/>
    </xf>
    <xf numFmtId="9" fontId="19" fillId="2" borderId="1" xfId="15" applyFont="1" applyFill="1" applyBorder="1" applyAlignment="1" applyProtection="1">
      <alignment horizontal="center"/>
      <protection locked="0"/>
    </xf>
    <xf numFmtId="0" fontId="19" fillId="11" borderId="14" xfId="4" applyFont="1" applyFill="1" applyBorder="1" applyAlignment="1" applyProtection="1">
      <alignment horizontal="left" vertical="center" wrapText="1"/>
      <protection locked="0"/>
    </xf>
    <xf numFmtId="0" fontId="12" fillId="2" borderId="3" xfId="5" applyFont="1" applyFill="1" applyBorder="1" applyAlignment="1">
      <alignment horizontal="center" vertical="center" wrapText="1"/>
    </xf>
    <xf numFmtId="0" fontId="12" fillId="2" borderId="3" xfId="5" applyFont="1" applyFill="1" applyBorder="1" applyAlignment="1">
      <alignment horizontal="center" vertical="center"/>
    </xf>
    <xf numFmtId="0" fontId="12" fillId="2" borderId="0" xfId="5" applyFont="1" applyFill="1" applyAlignment="1">
      <alignment horizontal="center" vertical="center"/>
    </xf>
    <xf numFmtId="0" fontId="12" fillId="2" borderId="6" xfId="5" applyFont="1" applyFill="1" applyBorder="1" applyAlignment="1">
      <alignment horizontal="center" vertical="center"/>
    </xf>
    <xf numFmtId="0" fontId="4" fillId="2" borderId="1" xfId="5" applyFont="1" applyFill="1" applyBorder="1" applyAlignment="1">
      <alignment horizontal="justify" vertical="center" wrapText="1"/>
    </xf>
    <xf numFmtId="0" fontId="16" fillId="7" borderId="1" xfId="0" applyFont="1" applyFill="1" applyBorder="1" applyAlignment="1">
      <alignment horizontal="left" vertical="center" wrapText="1"/>
    </xf>
    <xf numFmtId="0" fontId="16" fillId="7" borderId="11" xfId="0" applyFont="1" applyFill="1" applyBorder="1" applyAlignment="1">
      <alignment horizontal="left" vertical="center" wrapText="1"/>
    </xf>
    <xf numFmtId="0" fontId="16" fillId="7" borderId="7" xfId="0" applyFont="1" applyFill="1" applyBorder="1" applyAlignment="1">
      <alignment horizontal="justify" vertical="center" wrapText="1"/>
    </xf>
    <xf numFmtId="0" fontId="16" fillId="7" borderId="8" xfId="0" applyFont="1" applyFill="1" applyBorder="1" applyAlignment="1">
      <alignment horizontal="justify" vertical="center" wrapText="1"/>
    </xf>
    <xf numFmtId="0" fontId="4"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4" fillId="2" borderId="1" xfId="5" applyFont="1" applyFill="1" applyBorder="1" applyAlignment="1">
      <alignment horizontal="left" wrapText="1"/>
    </xf>
    <xf numFmtId="0" fontId="16" fillId="7" borderId="1" xfId="5" applyFont="1" applyFill="1" applyBorder="1" applyAlignment="1">
      <alignment horizontal="center" vertical="center" wrapText="1"/>
    </xf>
    <xf numFmtId="0" fontId="7" fillId="0" borderId="0" xfId="4" applyFont="1" applyAlignment="1" applyProtection="1">
      <alignment horizontal="center"/>
      <protection locked="0"/>
    </xf>
    <xf numFmtId="0" fontId="15" fillId="0" borderId="0" xfId="4" applyFont="1" applyAlignment="1" applyProtection="1">
      <alignment horizontal="center"/>
      <protection locked="0"/>
    </xf>
    <xf numFmtId="0" fontId="16" fillId="7" borderId="12" xfId="4" applyFont="1" applyFill="1" applyBorder="1" applyAlignment="1">
      <alignment horizontal="left" vertical="center" wrapText="1"/>
    </xf>
    <xf numFmtId="0" fontId="16" fillId="7" borderId="13" xfId="4" applyFont="1" applyFill="1" applyBorder="1" applyAlignment="1">
      <alignment horizontal="left" vertical="center" wrapText="1"/>
    </xf>
    <xf numFmtId="0" fontId="16" fillId="7" borderId="13" xfId="4" applyFont="1" applyFill="1" applyBorder="1" applyAlignment="1" applyProtection="1">
      <alignment horizontal="center" vertical="center"/>
      <protection locked="0"/>
    </xf>
    <xf numFmtId="0" fontId="10" fillId="0" borderId="3" xfId="4" applyFont="1" applyBorder="1" applyAlignment="1" applyProtection="1">
      <alignment horizontal="center" vertical="center" wrapText="1"/>
      <protection locked="0"/>
    </xf>
    <xf numFmtId="0" fontId="10" fillId="0" borderId="3" xfId="4" applyFont="1" applyBorder="1" applyAlignment="1" applyProtection="1">
      <alignment horizontal="center" vertical="center"/>
      <protection locked="0"/>
    </xf>
    <xf numFmtId="0" fontId="10" fillId="0" borderId="0" xfId="4" applyFont="1" applyAlignment="1" applyProtection="1">
      <alignment horizontal="center" vertical="center"/>
      <protection locked="0"/>
    </xf>
    <xf numFmtId="0" fontId="10" fillId="0" borderId="6" xfId="4" applyFont="1" applyBorder="1" applyAlignment="1" applyProtection="1">
      <alignment horizontal="center" vertical="center"/>
      <protection locked="0"/>
    </xf>
    <xf numFmtId="0" fontId="16" fillId="7" borderId="15" xfId="4" applyFont="1" applyFill="1" applyBorder="1" applyAlignment="1">
      <alignment horizontal="left" vertical="center" wrapText="1"/>
    </xf>
    <xf numFmtId="0" fontId="16" fillId="7" borderId="16" xfId="4" applyFont="1" applyFill="1" applyBorder="1" applyAlignment="1">
      <alignment horizontal="left" vertical="center" wrapText="1"/>
    </xf>
    <xf numFmtId="0" fontId="16" fillId="7" borderId="16" xfId="4" applyFont="1" applyFill="1" applyBorder="1" applyAlignment="1" applyProtection="1">
      <alignment horizontal="center" vertical="center"/>
      <protection locked="0"/>
    </xf>
    <xf numFmtId="0" fontId="4" fillId="2" borderId="1" xfId="4" applyFill="1" applyBorder="1" applyAlignment="1" applyProtection="1">
      <alignment horizontal="center" vertical="center" wrapText="1"/>
      <protection locked="0"/>
    </xf>
    <xf numFmtId="9" fontId="4" fillId="2" borderId="1" xfId="4" applyNumberFormat="1" applyFill="1" applyBorder="1" applyAlignment="1" applyProtection="1">
      <alignment horizontal="center" vertical="center" wrapText="1"/>
      <protection locked="0"/>
    </xf>
    <xf numFmtId="0" fontId="4" fillId="0" borderId="0" xfId="4" applyAlignment="1">
      <alignment vertical="center" wrapText="1"/>
    </xf>
    <xf numFmtId="0" fontId="4" fillId="0" borderId="10" xfId="4" applyBorder="1" applyAlignment="1">
      <alignment vertical="center" wrapText="1"/>
    </xf>
    <xf numFmtId="0" fontId="4" fillId="0" borderId="6" xfId="4" applyBorder="1" applyAlignment="1">
      <alignment vertical="center" wrapText="1"/>
    </xf>
    <xf numFmtId="0" fontId="4" fillId="0" borderId="7" xfId="4" applyBorder="1" applyAlignment="1">
      <alignment vertical="center" wrapText="1"/>
    </xf>
    <xf numFmtId="0" fontId="18" fillId="2" borderId="9" xfId="4" applyFont="1" applyFill="1" applyBorder="1" applyAlignment="1" applyProtection="1">
      <alignment horizontal="right"/>
      <protection locked="0"/>
    </xf>
    <xf numFmtId="0" fontId="18" fillId="2" borderId="0" xfId="4" applyFont="1" applyFill="1" applyAlignment="1" applyProtection="1">
      <alignment horizontal="right"/>
      <protection locked="0"/>
    </xf>
    <xf numFmtId="0" fontId="11" fillId="7" borderId="18" xfId="4" applyFont="1" applyFill="1" applyBorder="1" applyAlignment="1" applyProtection="1">
      <alignment horizontal="center"/>
      <protection locked="0"/>
    </xf>
    <xf numFmtId="0" fontId="11" fillId="7" borderId="19" xfId="4" applyFont="1" applyFill="1" applyBorder="1" applyAlignment="1" applyProtection="1">
      <alignment horizontal="center"/>
      <protection locked="0"/>
    </xf>
    <xf numFmtId="0" fontId="11" fillId="7" borderId="20" xfId="4" applyFont="1" applyFill="1" applyBorder="1" applyAlignment="1" applyProtection="1">
      <alignment horizontal="center"/>
      <protection locked="0"/>
    </xf>
    <xf numFmtId="0" fontId="21" fillId="2" borderId="2" xfId="4" applyFont="1" applyFill="1" applyBorder="1" applyAlignment="1" applyProtection="1">
      <alignment vertical="top" wrapText="1"/>
      <protection locked="0"/>
    </xf>
    <xf numFmtId="0" fontId="21" fillId="2" borderId="3" xfId="4" applyFont="1" applyFill="1" applyBorder="1" applyAlignment="1" applyProtection="1">
      <alignment vertical="top" wrapText="1"/>
      <protection locked="0"/>
    </xf>
    <xf numFmtId="0" fontId="21" fillId="2" borderId="4" xfId="4" applyFont="1" applyFill="1" applyBorder="1" applyAlignment="1" applyProtection="1">
      <alignment vertical="top" wrapText="1"/>
      <protection locked="0"/>
    </xf>
    <xf numFmtId="0" fontId="19" fillId="2" borderId="9" xfId="4" applyFont="1" applyFill="1" applyBorder="1" applyAlignment="1">
      <alignment vertical="top" wrapText="1"/>
    </xf>
    <xf numFmtId="0" fontId="19" fillId="2" borderId="0" xfId="4" applyFont="1" applyFill="1" applyAlignment="1">
      <alignment vertical="top" wrapText="1"/>
    </xf>
    <xf numFmtId="0" fontId="19" fillId="2" borderId="10" xfId="4" applyFont="1" applyFill="1" applyBorder="1" applyAlignment="1">
      <alignment vertical="top" wrapText="1"/>
    </xf>
    <xf numFmtId="9" fontId="28" fillId="10" borderId="1" xfId="15" applyFont="1" applyFill="1" applyBorder="1" applyAlignment="1" applyProtection="1">
      <alignment horizontal="center" vertical="center" wrapText="1"/>
      <protection locked="0"/>
    </xf>
    <xf numFmtId="0" fontId="4" fillId="2" borderId="9" xfId="4" applyFill="1" applyBorder="1" applyAlignment="1" applyProtection="1">
      <alignment horizontal="center" vertical="justify"/>
      <protection locked="0"/>
    </xf>
    <xf numFmtId="0" fontId="4" fillId="2" borderId="0" xfId="4" applyFill="1" applyAlignment="1" applyProtection="1">
      <alignment horizontal="center" vertical="justify"/>
      <protection locked="0"/>
    </xf>
    <xf numFmtId="0" fontId="7" fillId="6" borderId="18" xfId="4" applyFont="1" applyFill="1" applyBorder="1" applyAlignment="1" applyProtection="1">
      <alignment horizontal="left" vertical="top" wrapText="1"/>
      <protection locked="0"/>
    </xf>
    <xf numFmtId="0" fontId="7" fillId="6" borderId="19" xfId="4" applyFont="1" applyFill="1" applyBorder="1" applyAlignment="1" applyProtection="1">
      <alignment horizontal="left" vertical="top" wrapText="1"/>
      <protection locked="0"/>
    </xf>
    <xf numFmtId="0" fontId="7" fillId="6" borderId="20" xfId="4" applyFont="1" applyFill="1" applyBorder="1" applyAlignment="1" applyProtection="1">
      <alignment horizontal="left" vertical="top" wrapText="1"/>
      <protection locked="0"/>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0"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cellXfs>
  <cellStyles count="16">
    <cellStyle name="Euro" xfId="2"/>
    <cellStyle name="Millares 2" xfId="1"/>
    <cellStyle name="Millares 3" xfId="7"/>
    <cellStyle name="Millares_Prueba formato indicadores con mensaje automático" xfId="6"/>
    <cellStyle name="Moneda" xfId="9" builtinId="4"/>
    <cellStyle name="Moneda [0]" xfId="13" builtinId="7"/>
    <cellStyle name="Moneda 2" xfId="3"/>
    <cellStyle name="Moneda 4" xfId="12"/>
    <cellStyle name="Normal" xfId="0" builtinId="0"/>
    <cellStyle name="Normal 2" xfId="4"/>
    <cellStyle name="Normal 2 10" xfId="10"/>
    <cellStyle name="Normal 2 10 2" xfId="11"/>
    <cellStyle name="Normal 3" xfId="5"/>
    <cellStyle name="Normal 4" xfId="14"/>
    <cellStyle name="Porcentaje" xfId="15" builtinId="5"/>
    <cellStyle name="Porcentual 2" xfId="8"/>
  </cellStyles>
  <dxfs count="17">
    <dxf>
      <font>
        <color rgb="FF9C0006"/>
      </font>
      <fill>
        <patternFill>
          <bgColor rgb="FFFFC7CE"/>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1">
                  <c:v>1.8500000000000001E-6</c:v>
                </c:pt>
                <c:pt idx="2">
                  <c:v>0.6</c:v>
                </c:pt>
                <c:pt idx="3">
                  <c:v>0.2857142857142857</c:v>
                </c:pt>
                <c:pt idx="4">
                  <c:v>3.6666666666666666E-3</c:v>
                </c:pt>
                <c:pt idx="5">
                  <c:v>9.9999999999999991E-6</c:v>
                </c:pt>
              </c:numCache>
            </c:numRef>
          </c:val>
          <c:smooth val="0"/>
          <c:extLst xmlns:c16r2="http://schemas.microsoft.com/office/drawing/2015/06/chart">
            <c:ext xmlns:c16="http://schemas.microsoft.com/office/drawing/2014/chart" uri="{C3380CC4-5D6E-409C-BE32-E72D297353CC}">
              <c16:uniqueId val="{00000000-4AB8-494A-98E6-3E33291EB1C1}"/>
            </c:ext>
          </c:extLst>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1">
                  <c:v>0.8</c:v>
                </c:pt>
                <c:pt idx="2">
                  <c:v>0.8</c:v>
                </c:pt>
                <c:pt idx="3">
                  <c:v>0.8</c:v>
                </c:pt>
                <c:pt idx="4">
                  <c:v>0.8</c:v>
                </c:pt>
                <c:pt idx="5">
                  <c:v>0.8</c:v>
                </c:pt>
              </c:numCache>
            </c:numRef>
          </c:val>
          <c:smooth val="0"/>
          <c:extLst xmlns:c16r2="http://schemas.microsoft.com/office/drawing/2015/06/chart">
            <c:ext xmlns:c16="http://schemas.microsoft.com/office/drawing/2014/chart" uri="{C3380CC4-5D6E-409C-BE32-E72D297353CC}">
              <c16:uniqueId val="{00000001-4AB8-494A-98E6-3E33291EB1C1}"/>
            </c:ext>
          </c:extLst>
        </c:ser>
        <c:dLbls>
          <c:showLegendKey val="0"/>
          <c:showVal val="0"/>
          <c:showCatName val="0"/>
          <c:showSerName val="0"/>
          <c:showPercent val="0"/>
          <c:showBubbleSize val="0"/>
        </c:dLbls>
        <c:marker val="1"/>
        <c:smooth val="0"/>
        <c:axId val="-1179289856"/>
        <c:axId val="-1179284416"/>
      </c:lineChart>
      <c:catAx>
        <c:axId val="-1179289856"/>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1179284416"/>
        <c:crosses val="autoZero"/>
        <c:auto val="1"/>
        <c:lblAlgn val="ctr"/>
        <c:lblOffset val="100"/>
        <c:tickLblSkip val="1"/>
        <c:tickMarkSkip val="1"/>
        <c:noMultiLvlLbl val="0"/>
      </c:catAx>
      <c:valAx>
        <c:axId val="-1179284416"/>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1179289856"/>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47627</xdr:colOff>
      <xdr:row>1</xdr:row>
      <xdr:rowOff>119063</xdr:rowOff>
    </xdr:from>
    <xdr:to>
      <xdr:col>1</xdr:col>
      <xdr:colOff>869157</xdr:colOff>
      <xdr:row>3</xdr:row>
      <xdr:rowOff>47626</xdr:rowOff>
    </xdr:to>
    <xdr:pic>
      <xdr:nvPicPr>
        <xdr:cNvPr id="2" name="Imagen 1" descr="http://fontur.com.co/aym_image/aym_logo/aym_logo_fontur.png">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658" y="285751"/>
          <a:ext cx="821530" cy="45243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Downloads/I-MGP-12%20V00%20Indicador%20proyectos%20aprobados(01mar2018)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tecnica de indicador"/>
      <sheetName val="Ficha medición indicador"/>
      <sheetName val="soporte"/>
      <sheetName val="rangos"/>
    </sheetNames>
    <sheetDataSet>
      <sheetData sheetId="0"/>
      <sheetData sheetId="1"/>
      <sheetData sheetId="2"/>
      <sheetData sheetId="3">
        <row r="18">
          <cell r="B18">
            <v>43045</v>
          </cell>
        </row>
        <row r="19">
          <cell r="B19">
            <v>43052</v>
          </cell>
        </row>
        <row r="20">
          <cell r="B20">
            <v>43077</v>
          </cell>
        </row>
        <row r="21">
          <cell r="B21">
            <v>43094</v>
          </cell>
        </row>
        <row r="22">
          <cell r="B22">
            <v>43101</v>
          </cell>
        </row>
        <row r="23">
          <cell r="B23">
            <v>43108</v>
          </cell>
        </row>
        <row r="24">
          <cell r="B24">
            <v>43178</v>
          </cell>
        </row>
        <row r="25">
          <cell r="B25">
            <v>43188</v>
          </cell>
        </row>
        <row r="26">
          <cell r="B26">
            <v>43189</v>
          </cell>
        </row>
        <row r="27">
          <cell r="B27">
            <v>43221</v>
          </cell>
        </row>
        <row r="28">
          <cell r="B28">
            <v>43234</v>
          </cell>
        </row>
        <row r="29">
          <cell r="B29">
            <v>43255</v>
          </cell>
        </row>
        <row r="30">
          <cell r="B30">
            <v>43262</v>
          </cell>
        </row>
        <row r="31">
          <cell r="B31">
            <v>43283</v>
          </cell>
        </row>
        <row r="32">
          <cell r="B32">
            <v>43301</v>
          </cell>
        </row>
        <row r="33">
          <cell r="B33">
            <v>43319</v>
          </cell>
        </row>
        <row r="34">
          <cell r="B34">
            <v>43332</v>
          </cell>
        </row>
        <row r="35">
          <cell r="B35">
            <v>43388</v>
          </cell>
        </row>
        <row r="36">
          <cell r="B36">
            <v>43409</v>
          </cell>
        </row>
        <row r="37">
          <cell r="B37">
            <v>43416</v>
          </cell>
        </row>
        <row r="38">
          <cell r="B38">
            <v>43442</v>
          </cell>
        </row>
        <row r="39">
          <cell r="B39">
            <v>43459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2" zoomScaleNormal="82" workbookViewId="0">
      <selection activeCell="C2" sqref="C2:D4"/>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01" t="s">
        <v>0</v>
      </c>
      <c r="D2" s="102"/>
      <c r="E2" s="13"/>
    </row>
    <row r="3" spans="2:5" s="4" customFormat="1" ht="23.25" customHeight="1" x14ac:dyDescent="0.2">
      <c r="B3" s="5"/>
      <c r="C3" s="103"/>
      <c r="D3" s="103"/>
      <c r="E3" s="1"/>
    </row>
    <row r="4" spans="2:5" ht="23.25" customHeight="1" x14ac:dyDescent="0.2">
      <c r="B4" s="6"/>
      <c r="C4" s="104"/>
      <c r="D4" s="104"/>
      <c r="E4" s="14"/>
    </row>
    <row r="5" spans="2:5" s="7" customFormat="1" ht="70.5" customHeight="1" x14ac:dyDescent="0.2">
      <c r="B5" s="106" t="s">
        <v>1</v>
      </c>
      <c r="C5" s="107"/>
      <c r="D5" s="108" t="s">
        <v>2</v>
      </c>
      <c r="E5" s="109"/>
    </row>
    <row r="6" spans="2:5" s="8" customFormat="1" ht="24" customHeight="1" x14ac:dyDescent="0.2">
      <c r="B6" s="9" t="s">
        <v>3</v>
      </c>
      <c r="C6" s="110" t="s">
        <v>4</v>
      </c>
      <c r="D6" s="111"/>
      <c r="E6" s="111"/>
    </row>
    <row r="7" spans="2:5" s="8" customFormat="1" ht="37.5" customHeight="1" x14ac:dyDescent="0.2">
      <c r="B7" s="9" t="s">
        <v>5</v>
      </c>
      <c r="C7" s="112" t="s">
        <v>6</v>
      </c>
      <c r="D7" s="112"/>
      <c r="E7" s="112"/>
    </row>
    <row r="8" spans="2:5" s="8" customFormat="1" ht="49.5" customHeight="1" x14ac:dyDescent="0.2">
      <c r="B8" s="9" t="s">
        <v>7</v>
      </c>
      <c r="C8" s="10" t="s">
        <v>8</v>
      </c>
      <c r="D8" s="9" t="s">
        <v>9</v>
      </c>
      <c r="E8" s="10" t="s">
        <v>10</v>
      </c>
    </row>
    <row r="9" spans="2:5" s="8" customFormat="1" ht="25.5" x14ac:dyDescent="0.2">
      <c r="B9" s="9" t="s">
        <v>11</v>
      </c>
      <c r="C9" s="11" t="s">
        <v>12</v>
      </c>
      <c r="D9" s="9" t="s">
        <v>13</v>
      </c>
      <c r="E9" s="10" t="s">
        <v>14</v>
      </c>
    </row>
    <row r="10" spans="2:5" s="8" customFormat="1" ht="23.25" customHeight="1" x14ac:dyDescent="0.2">
      <c r="B10" s="9" t="s">
        <v>15</v>
      </c>
      <c r="C10" s="10" t="s">
        <v>16</v>
      </c>
      <c r="D10" s="9" t="s">
        <v>17</v>
      </c>
      <c r="E10" s="10" t="s">
        <v>18</v>
      </c>
    </row>
    <row r="11" spans="2:5" s="8" customFormat="1" ht="25.5" x14ac:dyDescent="0.2">
      <c r="B11" s="9" t="s">
        <v>19</v>
      </c>
      <c r="C11" s="12">
        <v>0.8</v>
      </c>
      <c r="D11" s="9" t="s">
        <v>20</v>
      </c>
      <c r="E11" s="10" t="s">
        <v>21</v>
      </c>
    </row>
    <row r="12" spans="2:5" s="8" customFormat="1" ht="38.25" x14ac:dyDescent="0.2">
      <c r="B12" s="9" t="s">
        <v>22</v>
      </c>
      <c r="C12" s="10" t="s">
        <v>23</v>
      </c>
      <c r="D12" s="9" t="s">
        <v>24</v>
      </c>
      <c r="E12" s="10" t="s">
        <v>25</v>
      </c>
    </row>
    <row r="13" spans="2:5" s="8" customFormat="1" ht="21" customHeight="1" x14ac:dyDescent="0.2">
      <c r="B13" s="113" t="s">
        <v>26</v>
      </c>
      <c r="C13" s="113"/>
      <c r="D13" s="113"/>
      <c r="E13" s="113"/>
    </row>
    <row r="14" spans="2:5" s="8" customFormat="1" ht="21" customHeight="1" x14ac:dyDescent="0.2">
      <c r="B14" s="9" t="s">
        <v>27</v>
      </c>
      <c r="C14" s="110" t="s">
        <v>28</v>
      </c>
      <c r="D14" s="110"/>
      <c r="E14" s="110"/>
    </row>
    <row r="15" spans="2:5" s="8" customFormat="1" ht="25.5" x14ac:dyDescent="0.2">
      <c r="B15" s="9" t="s">
        <v>29</v>
      </c>
      <c r="C15" s="110" t="s">
        <v>30</v>
      </c>
      <c r="D15" s="110"/>
      <c r="E15" s="110"/>
    </row>
    <row r="16" spans="2:5" s="8" customFormat="1" ht="27" customHeight="1" x14ac:dyDescent="0.2">
      <c r="B16" s="9" t="s">
        <v>31</v>
      </c>
      <c r="C16" s="105" t="s">
        <v>32</v>
      </c>
      <c r="D16" s="105"/>
      <c r="E16" s="105"/>
    </row>
    <row r="17" spans="6:22" x14ac:dyDescent="0.2">
      <c r="F17" s="8"/>
      <c r="G17" s="8"/>
      <c r="H17" s="8"/>
      <c r="I17" s="8"/>
      <c r="J17" s="8"/>
      <c r="K17" s="8"/>
      <c r="L17" s="8"/>
      <c r="M17" s="8"/>
      <c r="N17" s="8"/>
      <c r="O17" s="8"/>
      <c r="P17" s="8"/>
      <c r="Q17" s="8"/>
      <c r="R17" s="8"/>
      <c r="S17" s="8"/>
      <c r="T17" s="8"/>
      <c r="U17" s="8"/>
      <c r="V17" s="8"/>
    </row>
    <row r="18" spans="6:22" x14ac:dyDescent="0.2">
      <c r="F18" s="8"/>
      <c r="G18" s="8"/>
      <c r="H18" s="8"/>
      <c r="I18" s="8"/>
      <c r="J18" s="8"/>
      <c r="K18" s="8"/>
      <c r="L18" s="8"/>
      <c r="M18" s="8"/>
      <c r="N18" s="8"/>
      <c r="O18" s="8"/>
      <c r="P18" s="8"/>
      <c r="Q18" s="8"/>
      <c r="R18" s="8"/>
      <c r="S18" s="8"/>
      <c r="T18" s="8"/>
      <c r="U18" s="8"/>
      <c r="V18" s="8"/>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I-MGP-13&amp;C&amp;"Futura Std Book,Normal"&amp;8Versión 00
COPIA CONTROLADA&amp;R&amp;"Futura Std Book,Normal"&amp;8Página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11" zoomScale="80" zoomScaleNormal="80" zoomScaleSheetLayoutView="50" zoomScalePageLayoutView="75" workbookViewId="0">
      <selection activeCell="F9" sqref="F9:G10"/>
    </sheetView>
  </sheetViews>
  <sheetFormatPr baseColWidth="10" defaultColWidth="11.42578125" defaultRowHeight="12.75" x14ac:dyDescent="0.2"/>
  <cols>
    <col min="1" max="1" width="11.42578125" style="15"/>
    <col min="2" max="2" width="30.85546875" style="15" customWidth="1"/>
    <col min="3" max="3" width="20.7109375" style="15" customWidth="1"/>
    <col min="4" max="4" width="24.42578125" style="15" customWidth="1"/>
    <col min="5" max="5" width="20.7109375" style="15" hidden="1" customWidth="1"/>
    <col min="6" max="6" width="20.7109375" style="15" customWidth="1"/>
    <col min="7" max="7" width="34" style="15" customWidth="1"/>
    <col min="8" max="8" width="31.28515625" style="15" customWidth="1"/>
    <col min="9" max="9" width="31" style="15" customWidth="1"/>
    <col min="10" max="10" width="35.28515625" style="15" customWidth="1"/>
    <col min="11" max="11" width="11.42578125" style="16"/>
    <col min="12" max="12" width="30.85546875" style="16" hidden="1" customWidth="1"/>
    <col min="13" max="13" width="0" style="15" hidden="1" customWidth="1"/>
    <col min="14" max="16384" width="11.42578125" style="15"/>
  </cols>
  <sheetData>
    <row r="2" spans="2:13" x14ac:dyDescent="0.2">
      <c r="B2" s="114"/>
      <c r="C2" s="114"/>
      <c r="D2" s="114"/>
      <c r="E2" s="114"/>
      <c r="F2" s="114"/>
      <c r="G2" s="114"/>
      <c r="H2" s="114"/>
      <c r="I2" s="114"/>
      <c r="J2" s="114"/>
      <c r="L2" s="15" t="s">
        <v>33</v>
      </c>
      <c r="M2" s="16"/>
    </row>
    <row r="3" spans="2:13" x14ac:dyDescent="0.2">
      <c r="B3" s="115"/>
      <c r="C3" s="115"/>
      <c r="D3" s="115"/>
      <c r="E3" s="115"/>
      <c r="F3" s="115"/>
      <c r="G3" s="115"/>
      <c r="H3" s="115"/>
      <c r="I3" s="115"/>
      <c r="J3" s="115"/>
      <c r="L3" s="16" t="s">
        <v>34</v>
      </c>
      <c r="M3" s="16"/>
    </row>
    <row r="4" spans="2:13" ht="23.25" customHeight="1" x14ac:dyDescent="0.2">
      <c r="B4" s="17"/>
      <c r="C4" s="18"/>
      <c r="D4" s="119" t="s">
        <v>0</v>
      </c>
      <c r="E4" s="120"/>
      <c r="F4" s="120"/>
      <c r="G4" s="120"/>
      <c r="H4" s="120"/>
      <c r="I4" s="120"/>
      <c r="J4" s="39"/>
      <c r="L4" s="16" t="s">
        <v>35</v>
      </c>
      <c r="M4" s="16"/>
    </row>
    <row r="5" spans="2:13" ht="23.25" customHeight="1" x14ac:dyDescent="0.2">
      <c r="B5" s="19"/>
      <c r="C5" s="20"/>
      <c r="D5" s="121"/>
      <c r="E5" s="121"/>
      <c r="F5" s="121"/>
      <c r="G5" s="121"/>
      <c r="H5" s="121"/>
      <c r="I5" s="121"/>
      <c r="J5" s="41"/>
      <c r="L5" s="16" t="s">
        <v>36</v>
      </c>
      <c r="M5" s="16"/>
    </row>
    <row r="6" spans="2:13" s="24" customFormat="1" ht="23.25" customHeight="1" x14ac:dyDescent="0.2">
      <c r="B6" s="35"/>
      <c r="C6" s="36"/>
      <c r="D6" s="122"/>
      <c r="E6" s="122"/>
      <c r="F6" s="122"/>
      <c r="G6" s="122"/>
      <c r="H6" s="122"/>
      <c r="I6" s="122"/>
      <c r="J6" s="40"/>
      <c r="K6" s="25"/>
      <c r="L6" s="25" t="s">
        <v>37</v>
      </c>
    </row>
    <row r="7" spans="2:13" s="37" customFormat="1" ht="20.25" customHeight="1" x14ac:dyDescent="0.2">
      <c r="B7" s="116" t="s">
        <v>38</v>
      </c>
      <c r="C7" s="117"/>
      <c r="D7" s="117"/>
      <c r="E7" s="47"/>
      <c r="F7" s="118" t="s">
        <v>39</v>
      </c>
      <c r="G7" s="118"/>
      <c r="H7" s="118"/>
      <c r="I7" s="48" t="s">
        <v>40</v>
      </c>
      <c r="J7" s="100" t="s">
        <v>192</v>
      </c>
      <c r="K7" s="38"/>
      <c r="L7" s="23" t="s">
        <v>41</v>
      </c>
    </row>
    <row r="8" spans="2:13" s="22" customFormat="1" ht="28.5" customHeight="1" x14ac:dyDescent="0.2">
      <c r="B8" s="123" t="s">
        <v>42</v>
      </c>
      <c r="C8" s="124"/>
      <c r="D8" s="124"/>
      <c r="E8" s="49"/>
      <c r="F8" s="125" t="s">
        <v>43</v>
      </c>
      <c r="G8" s="125"/>
      <c r="H8" s="49" t="s">
        <v>44</v>
      </c>
      <c r="I8" s="49" t="s">
        <v>45</v>
      </c>
      <c r="J8" s="50" t="s">
        <v>46</v>
      </c>
      <c r="K8" s="23"/>
      <c r="L8" s="23"/>
    </row>
    <row r="9" spans="2:13" s="22" customFormat="1" ht="20.100000000000001" customHeight="1" x14ac:dyDescent="0.2">
      <c r="B9" s="126" t="s">
        <v>4</v>
      </c>
      <c r="C9" s="126"/>
      <c r="D9" s="126"/>
      <c r="E9" s="45"/>
      <c r="F9" s="126" t="str">
        <f>+'Ficha tecnica de indicador'!C8</f>
        <v>(Número de Proyectos con radicación de la Solicitud de contratación / Número de Proyectos aprobados Fontur)*100</v>
      </c>
      <c r="G9" s="126"/>
      <c r="H9" s="127">
        <v>0.8</v>
      </c>
      <c r="I9" s="143">
        <f>5/29</f>
        <v>0.17241379310344829</v>
      </c>
      <c r="J9" s="126" t="s">
        <v>16</v>
      </c>
      <c r="K9" s="23"/>
      <c r="L9" s="23"/>
    </row>
    <row r="10" spans="2:13" s="24" customFormat="1" ht="36.75" customHeight="1" x14ac:dyDescent="0.2">
      <c r="B10" s="126"/>
      <c r="C10" s="126"/>
      <c r="D10" s="126"/>
      <c r="E10" s="46"/>
      <c r="F10" s="126"/>
      <c r="G10" s="126"/>
      <c r="H10" s="127"/>
      <c r="I10" s="143"/>
      <c r="J10" s="126"/>
      <c r="K10" s="25"/>
      <c r="L10" s="25"/>
      <c r="M10" s="25"/>
    </row>
    <row r="11" spans="2:13" s="24" customFormat="1" x14ac:dyDescent="0.2">
      <c r="B11" s="56"/>
      <c r="C11" s="57"/>
      <c r="D11" s="57"/>
      <c r="E11" s="57"/>
      <c r="F11" s="57"/>
      <c r="G11" s="57"/>
      <c r="H11" s="57"/>
      <c r="I11" s="57"/>
      <c r="J11" s="58"/>
      <c r="K11" s="25"/>
      <c r="M11" s="25"/>
    </row>
    <row r="12" spans="2:13" s="24" customFormat="1" hidden="1" x14ac:dyDescent="0.2">
      <c r="B12" s="59"/>
      <c r="C12" s="26"/>
      <c r="D12" s="26"/>
      <c r="E12" s="26"/>
      <c r="F12" s="26"/>
      <c r="G12" s="26"/>
      <c r="H12" s="26"/>
      <c r="I12" s="26"/>
      <c r="J12" s="60"/>
      <c r="K12" s="25"/>
      <c r="M12" s="25"/>
    </row>
    <row r="13" spans="2:13" s="24" customFormat="1" ht="23.25" hidden="1" customHeight="1" x14ac:dyDescent="0.2">
      <c r="B13" s="59"/>
      <c r="C13" s="26"/>
      <c r="D13" s="26"/>
      <c r="E13" s="26"/>
      <c r="F13" s="26"/>
      <c r="G13" s="26"/>
      <c r="H13" s="26"/>
      <c r="I13" s="26"/>
      <c r="J13" s="60"/>
      <c r="K13" s="25"/>
      <c r="M13" s="25"/>
    </row>
    <row r="14" spans="2:13" s="24" customFormat="1" ht="23.25" hidden="1" customHeight="1" x14ac:dyDescent="0.2">
      <c r="B14" s="59"/>
      <c r="C14" s="26"/>
      <c r="D14" s="26"/>
      <c r="E14" s="26"/>
      <c r="F14" s="26"/>
      <c r="G14" s="26"/>
      <c r="H14" s="26"/>
      <c r="I14" s="26"/>
      <c r="J14" s="60"/>
      <c r="K14" s="25"/>
      <c r="M14" s="25"/>
    </row>
    <row r="15" spans="2:13" s="24" customFormat="1" ht="23.25" hidden="1" customHeight="1" x14ac:dyDescent="0.2">
      <c r="B15" s="59"/>
      <c r="C15" s="26"/>
      <c r="D15" s="26"/>
      <c r="E15" s="26"/>
      <c r="F15" s="26"/>
      <c r="G15" s="26"/>
      <c r="H15" s="26"/>
      <c r="I15" s="26"/>
      <c r="J15" s="60"/>
      <c r="K15" s="25"/>
      <c r="M15" s="25"/>
    </row>
    <row r="16" spans="2:13" s="24" customFormat="1" hidden="1" x14ac:dyDescent="0.2">
      <c r="B16" s="59"/>
      <c r="C16" s="26"/>
      <c r="D16" s="26"/>
      <c r="E16" s="26"/>
      <c r="F16" s="26"/>
      <c r="G16" s="26"/>
      <c r="H16" s="26"/>
      <c r="I16" s="26"/>
      <c r="J16" s="60"/>
      <c r="K16" s="25"/>
      <c r="M16" s="25"/>
    </row>
    <row r="17" spans="2:13" s="24" customFormat="1" hidden="1" x14ac:dyDescent="0.2">
      <c r="B17" s="59"/>
      <c r="C17" s="26"/>
      <c r="D17" s="26"/>
      <c r="E17" s="26"/>
      <c r="F17" s="26"/>
      <c r="G17" s="26"/>
      <c r="H17" s="26"/>
      <c r="I17" s="26"/>
      <c r="J17" s="60"/>
      <c r="K17" s="25"/>
      <c r="M17" s="25"/>
    </row>
    <row r="18" spans="2:13" s="24" customFormat="1" hidden="1" x14ac:dyDescent="0.2">
      <c r="B18" s="59"/>
      <c r="C18" s="26"/>
      <c r="D18" s="26"/>
      <c r="E18" s="26"/>
      <c r="F18" s="26"/>
      <c r="G18" s="26"/>
      <c r="H18" s="26"/>
      <c r="I18" s="26"/>
      <c r="J18" s="60"/>
      <c r="K18" s="25"/>
      <c r="M18" s="25"/>
    </row>
    <row r="19" spans="2:13" s="24" customFormat="1" hidden="1" x14ac:dyDescent="0.2">
      <c r="B19" s="59"/>
      <c r="C19" s="26"/>
      <c r="D19" s="26"/>
      <c r="E19" s="26"/>
      <c r="F19" s="26"/>
      <c r="G19" s="26"/>
      <c r="H19" s="26"/>
      <c r="I19" s="26"/>
      <c r="J19" s="60"/>
      <c r="K19" s="25"/>
      <c r="L19" s="25"/>
    </row>
    <row r="20" spans="2:13" s="24" customFormat="1" x14ac:dyDescent="0.2">
      <c r="B20" s="132" t="s">
        <v>47</v>
      </c>
      <c r="C20" s="133"/>
      <c r="D20" s="26" t="s">
        <v>48</v>
      </c>
      <c r="E20" s="26"/>
      <c r="F20" s="27" t="s">
        <v>49</v>
      </c>
      <c r="G20" s="26"/>
      <c r="H20" s="26"/>
      <c r="I20" s="26"/>
      <c r="J20" s="60"/>
      <c r="K20" s="25"/>
      <c r="L20" s="25"/>
    </row>
    <row r="21" spans="2:13" s="24" customFormat="1" x14ac:dyDescent="0.2">
      <c r="B21" s="59"/>
      <c r="C21" s="26"/>
      <c r="D21" s="26"/>
      <c r="E21" s="26"/>
      <c r="F21" s="26"/>
      <c r="G21" s="26"/>
      <c r="H21" s="26"/>
      <c r="I21" s="26"/>
      <c r="J21" s="60"/>
      <c r="K21" s="25"/>
      <c r="L21" s="25"/>
    </row>
    <row r="22" spans="2:13" s="24" customFormat="1" x14ac:dyDescent="0.2">
      <c r="B22" s="44" t="s">
        <v>50</v>
      </c>
      <c r="C22" s="44" t="s">
        <v>51</v>
      </c>
      <c r="D22" s="44" t="s">
        <v>44</v>
      </c>
      <c r="E22" s="28"/>
      <c r="F22" s="28"/>
      <c r="G22" s="28"/>
      <c r="H22" s="26"/>
      <c r="I22" s="26"/>
      <c r="J22" s="60"/>
      <c r="K22" s="25"/>
      <c r="L22" s="25"/>
    </row>
    <row r="23" spans="2:13" s="24" customFormat="1" x14ac:dyDescent="0.2">
      <c r="B23" s="43" t="s">
        <v>52</v>
      </c>
      <c r="C23" s="99"/>
      <c r="D23" s="99"/>
      <c r="E23" s="42" t="e">
        <f>+C23/D23</f>
        <v>#DIV/0!</v>
      </c>
      <c r="F23" s="33"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29"/>
      <c r="H23" s="29"/>
      <c r="I23" s="30"/>
      <c r="J23" s="62"/>
      <c r="K23" s="25"/>
      <c r="L23" s="31" t="e">
        <f>+C23/D23</f>
        <v>#DIV/0!</v>
      </c>
    </row>
    <row r="24" spans="2:13" s="24" customFormat="1" x14ac:dyDescent="0.2">
      <c r="B24" s="43" t="s">
        <v>53</v>
      </c>
      <c r="C24" s="99">
        <f>0.0000222/12</f>
        <v>1.8500000000000001E-6</v>
      </c>
      <c r="D24" s="99">
        <v>0.8</v>
      </c>
      <c r="E24" s="32">
        <f>+C24/D24</f>
        <v>2.3124999999999999E-6</v>
      </c>
      <c r="F24" s="33" t="str">
        <f t="shared" ref="F24:F34" si="0">+IF(D24=0,$L$7,IF(E24=0,$L$6,IF($D$20="mayor que la meta",(IF(E24&lt;1,$L$5,(IF(AND(E24&gt;=1,E24&lt;1.03),$L$4,(IF(AND(E24&gt;=1.03,E24&lt;1.07),$L$3,$L$2)))))),IF($D$20="menor que la meta",(IF(E24&lt;=0.93,$L$2,(IF(AND(E24&gt;0.93,E24&lt;=0.97),$L$3,(IF(AND(E24&gt;0.97,E24&lt;=1),$L$4,$L$5))))))))))</f>
        <v>Advertencia: No se cumplió la meta esperada para el periodo.</v>
      </c>
      <c r="G24" s="30"/>
      <c r="H24" s="30"/>
      <c r="I24" s="30"/>
      <c r="J24" s="62"/>
      <c r="K24" s="25"/>
      <c r="L24" s="31">
        <f t="shared" ref="L24:L34" si="1">+C24/D24</f>
        <v>2.3124999999999999E-6</v>
      </c>
    </row>
    <row r="25" spans="2:13" s="24" customFormat="1" x14ac:dyDescent="0.2">
      <c r="B25" s="43" t="s">
        <v>54</v>
      </c>
      <c r="C25" s="99">
        <f>3/5</f>
        <v>0.6</v>
      </c>
      <c r="D25" s="99">
        <v>0.8</v>
      </c>
      <c r="E25" s="32">
        <f t="shared" ref="E25:E34" si="2">+C25/D25</f>
        <v>0.74999999999999989</v>
      </c>
      <c r="F25" s="33" t="str">
        <f t="shared" si="0"/>
        <v>Advertencia: No se cumplió la meta esperada para el periodo.</v>
      </c>
      <c r="G25" s="30"/>
      <c r="H25" s="30"/>
      <c r="I25" s="30"/>
      <c r="J25" s="62"/>
      <c r="K25" s="25"/>
      <c r="L25" s="31">
        <f t="shared" si="1"/>
        <v>0.74999999999999989</v>
      </c>
    </row>
    <row r="26" spans="2:13" s="24" customFormat="1" x14ac:dyDescent="0.2">
      <c r="B26" s="43" t="s">
        <v>193</v>
      </c>
      <c r="C26" s="99">
        <f>2/7</f>
        <v>0.2857142857142857</v>
      </c>
      <c r="D26" s="99">
        <v>0.8</v>
      </c>
      <c r="E26" s="32">
        <f t="shared" ref="E26" si="3">+C26/D26</f>
        <v>0.3571428571428571</v>
      </c>
      <c r="F26" s="33" t="str">
        <f t="shared" ref="F26" si="4">+IF(D26=0,$L$7,IF(E26=0,$L$6,IF($D$20="mayor que la meta",(IF(E26&lt;1,$L$5,(IF(AND(E26&gt;=1,E26&lt;1.03),$L$4,(IF(AND(E26&gt;=1.03,E26&lt;1.07),$L$3,$L$2)))))),IF($D$20="menor que la meta",(IF(E26&lt;=0.93,$L$2,(IF(AND(E26&gt;0.93,E26&lt;=0.97),$L$3,(IF(AND(E26&gt;0.97,E26&lt;=1),$L$4,$L$5))))))))))</f>
        <v>Advertencia: No se cumplió la meta esperada para el periodo.</v>
      </c>
      <c r="G26" s="30"/>
      <c r="H26" s="30"/>
      <c r="I26" s="30"/>
      <c r="J26" s="62"/>
      <c r="K26" s="25"/>
      <c r="L26" s="31">
        <f t="shared" ref="L26" si="5">+C26/D26</f>
        <v>0.3571428571428571</v>
      </c>
    </row>
    <row r="27" spans="2:13" s="24" customFormat="1" x14ac:dyDescent="0.2">
      <c r="B27" s="43" t="s">
        <v>55</v>
      </c>
      <c r="C27" s="99">
        <f>(0.00011/3)*100</f>
        <v>3.6666666666666666E-3</v>
      </c>
      <c r="D27" s="99">
        <v>0.8</v>
      </c>
      <c r="E27" s="32">
        <f>+C27/C26</f>
        <v>1.2833333333333334E-2</v>
      </c>
      <c r="F27" s="33" t="str">
        <f>+IF(C26=0,$L$7,IF(E27=0,$L$6,IF($D$20="mayor que la meta",(IF(E27&lt;1,$L$5,(IF(AND(E27&gt;=1,E27&lt;1.03),$L$4,(IF(AND(E27&gt;=1.03,E27&lt;1.07),$L$3,$L$2)))))),IF($D$20="menor que la meta",(IF(E27&lt;=0.93,$L$2,(IF(AND(E27&gt;0.93,E27&lt;=0.97),$L$3,(IF(AND(E27&gt;0.97,E27&lt;=1),$L$4,$L$5))))))))))</f>
        <v>Advertencia: No se cumplió la meta esperada para el periodo.</v>
      </c>
      <c r="G27" s="30"/>
      <c r="H27" s="30"/>
      <c r="I27" s="30"/>
      <c r="J27" s="62"/>
      <c r="K27" s="25"/>
      <c r="L27" s="31">
        <f>+C27/C26</f>
        <v>1.2833333333333334E-2</v>
      </c>
    </row>
    <row r="28" spans="2:13" s="24" customFormat="1" x14ac:dyDescent="0.2">
      <c r="B28" s="43" t="s">
        <v>56</v>
      </c>
      <c r="C28" s="98">
        <f>0.0000002/2*100</f>
        <v>9.9999999999999991E-6</v>
      </c>
      <c r="D28" s="99">
        <v>0.8</v>
      </c>
      <c r="E28" s="32">
        <f t="shared" si="2"/>
        <v>1.2499999999999999E-5</v>
      </c>
      <c r="F28" s="33" t="str">
        <f t="shared" si="0"/>
        <v>Advertencia: No se cumplió la meta esperada para el periodo.</v>
      </c>
      <c r="G28" s="30"/>
      <c r="H28" s="30"/>
      <c r="I28" s="30"/>
      <c r="J28" s="62"/>
      <c r="K28" s="25"/>
      <c r="L28" s="31">
        <f t="shared" si="1"/>
        <v>1.2499999999999999E-5</v>
      </c>
    </row>
    <row r="29" spans="2:13" s="24" customFormat="1" x14ac:dyDescent="0.2">
      <c r="B29" s="43" t="s">
        <v>57</v>
      </c>
      <c r="C29" s="70"/>
      <c r="D29" s="69"/>
      <c r="E29" s="32" t="e">
        <f t="shared" si="2"/>
        <v>#DIV/0!</v>
      </c>
      <c r="F29" s="33" t="str">
        <f t="shared" si="0"/>
        <v>La meta es 0, especifique en el ANALISIS DE DATOS el resultado de la medición con respecto a la meta programada</v>
      </c>
      <c r="G29" s="30"/>
      <c r="H29" s="30"/>
      <c r="I29" s="30"/>
      <c r="J29" s="62"/>
      <c r="K29" s="25"/>
      <c r="L29" s="31" t="e">
        <f t="shared" si="1"/>
        <v>#DIV/0!</v>
      </c>
    </row>
    <row r="30" spans="2:13" s="24" customFormat="1" x14ac:dyDescent="0.2">
      <c r="B30" s="43" t="s">
        <v>58</v>
      </c>
      <c r="C30" s="70"/>
      <c r="D30" s="69"/>
      <c r="E30" s="32" t="e">
        <f t="shared" si="2"/>
        <v>#DIV/0!</v>
      </c>
      <c r="F30" s="33" t="str">
        <f t="shared" si="0"/>
        <v>La meta es 0, especifique en el ANALISIS DE DATOS el resultado de la medición con respecto a la meta programada</v>
      </c>
      <c r="G30" s="30"/>
      <c r="H30" s="30"/>
      <c r="I30" s="30"/>
      <c r="J30" s="62"/>
      <c r="K30" s="25"/>
      <c r="L30" s="31" t="e">
        <f t="shared" si="1"/>
        <v>#DIV/0!</v>
      </c>
    </row>
    <row r="31" spans="2:13" s="24" customFormat="1" x14ac:dyDescent="0.2">
      <c r="B31" s="43" t="s">
        <v>59</v>
      </c>
      <c r="C31" s="70"/>
      <c r="D31" s="69"/>
      <c r="E31" s="32" t="e">
        <f t="shared" si="2"/>
        <v>#DIV/0!</v>
      </c>
      <c r="F31" s="33" t="str">
        <f t="shared" si="0"/>
        <v>La meta es 0, especifique en el ANALISIS DE DATOS el resultado de la medición con respecto a la meta programada</v>
      </c>
      <c r="G31" s="30"/>
      <c r="H31" s="30"/>
      <c r="I31" s="30"/>
      <c r="J31" s="62"/>
      <c r="K31" s="25"/>
      <c r="L31" s="31" t="e">
        <f t="shared" si="1"/>
        <v>#DIV/0!</v>
      </c>
    </row>
    <row r="32" spans="2:13" s="24" customFormat="1" x14ac:dyDescent="0.2">
      <c r="B32" s="43" t="s">
        <v>60</v>
      </c>
      <c r="C32" s="70"/>
      <c r="D32" s="69"/>
      <c r="E32" s="32" t="e">
        <f t="shared" si="2"/>
        <v>#DIV/0!</v>
      </c>
      <c r="F32" s="33" t="str">
        <f t="shared" si="0"/>
        <v>La meta es 0, especifique en el ANALISIS DE DATOS el resultado de la medición con respecto a la meta programada</v>
      </c>
      <c r="G32" s="30"/>
      <c r="H32" s="30"/>
      <c r="I32" s="30"/>
      <c r="J32" s="62"/>
      <c r="K32" s="25"/>
      <c r="L32" s="31" t="e">
        <f t="shared" si="1"/>
        <v>#DIV/0!</v>
      </c>
    </row>
    <row r="33" spans="2:12" s="24" customFormat="1" x14ac:dyDescent="0.2">
      <c r="B33" s="43" t="s">
        <v>61</v>
      </c>
      <c r="C33" s="70"/>
      <c r="D33" s="69"/>
      <c r="E33" s="32" t="e">
        <f t="shared" si="2"/>
        <v>#DIV/0!</v>
      </c>
      <c r="F33" s="33" t="str">
        <f t="shared" si="0"/>
        <v>La meta es 0, especifique en el ANALISIS DE DATOS el resultado de la medición con respecto a la meta programada</v>
      </c>
      <c r="G33" s="30"/>
      <c r="H33" s="30"/>
      <c r="I33" s="30"/>
      <c r="J33" s="62"/>
      <c r="K33" s="25"/>
      <c r="L33" s="31" t="e">
        <f t="shared" si="1"/>
        <v>#DIV/0!</v>
      </c>
    </row>
    <row r="34" spans="2:12" s="24" customFormat="1" x14ac:dyDescent="0.2">
      <c r="B34" s="43" t="s">
        <v>62</v>
      </c>
      <c r="C34" s="70"/>
      <c r="D34" s="69"/>
      <c r="E34" s="32" t="e">
        <f t="shared" si="2"/>
        <v>#DIV/0!</v>
      </c>
      <c r="F34" s="33" t="str">
        <f t="shared" si="0"/>
        <v>La meta es 0, especifique en el ANALISIS DE DATOS el resultado de la medición con respecto a la meta programada</v>
      </c>
      <c r="G34" s="30"/>
      <c r="H34" s="30"/>
      <c r="I34" s="30"/>
      <c r="J34" s="62"/>
      <c r="K34" s="25"/>
      <c r="L34" s="31" t="e">
        <f t="shared" si="1"/>
        <v>#DIV/0!</v>
      </c>
    </row>
    <row r="35" spans="2:12" s="24" customFormat="1" x14ac:dyDescent="0.2">
      <c r="B35" s="144"/>
      <c r="C35" s="145"/>
      <c r="D35" s="145"/>
      <c r="E35" s="32"/>
      <c r="F35" s="33"/>
      <c r="G35" s="30"/>
      <c r="H35" s="30"/>
      <c r="I35" s="30"/>
      <c r="J35" s="62"/>
      <c r="K35" s="25"/>
      <c r="L35" s="31"/>
    </row>
    <row r="36" spans="2:12" s="24" customFormat="1" hidden="1" x14ac:dyDescent="0.2">
      <c r="B36" s="61"/>
      <c r="C36" s="34"/>
      <c r="D36" s="34"/>
      <c r="E36" s="32"/>
      <c r="F36" s="33"/>
      <c r="G36" s="30"/>
      <c r="H36" s="30"/>
      <c r="I36" s="30"/>
      <c r="J36" s="62"/>
      <c r="K36" s="25"/>
      <c r="L36" s="31"/>
    </row>
    <row r="37" spans="2:12" s="24" customFormat="1" hidden="1" x14ac:dyDescent="0.2">
      <c r="B37" s="61"/>
      <c r="C37" s="34"/>
      <c r="D37" s="34"/>
      <c r="E37" s="32"/>
      <c r="F37" s="33"/>
      <c r="G37" s="30"/>
      <c r="H37" s="30"/>
      <c r="I37" s="30"/>
      <c r="J37" s="62"/>
      <c r="K37" s="25"/>
      <c r="L37" s="31"/>
    </row>
    <row r="38" spans="2:12" s="24" customFormat="1" hidden="1" x14ac:dyDescent="0.2">
      <c r="B38" s="61"/>
      <c r="C38" s="34"/>
      <c r="D38" s="34"/>
      <c r="E38" s="32"/>
      <c r="F38" s="33"/>
      <c r="G38" s="30"/>
      <c r="H38" s="30"/>
      <c r="I38" s="30"/>
      <c r="J38" s="62"/>
      <c r="K38" s="25"/>
      <c r="L38" s="31"/>
    </row>
    <row r="39" spans="2:12" s="24" customFormat="1" hidden="1" x14ac:dyDescent="0.2">
      <c r="B39" s="61"/>
      <c r="C39" s="34"/>
      <c r="D39" s="34"/>
      <c r="E39" s="32"/>
      <c r="F39" s="33"/>
      <c r="G39" s="30"/>
      <c r="H39" s="30"/>
      <c r="I39" s="30"/>
      <c r="J39" s="62"/>
      <c r="K39" s="25"/>
      <c r="L39" s="31"/>
    </row>
    <row r="40" spans="2:12" s="24" customFormat="1" hidden="1" x14ac:dyDescent="0.2">
      <c r="B40" s="61"/>
      <c r="C40" s="34"/>
      <c r="D40" s="34"/>
      <c r="E40" s="32"/>
      <c r="F40" s="33"/>
      <c r="G40" s="30"/>
      <c r="H40" s="30"/>
      <c r="I40" s="30"/>
      <c r="J40" s="62"/>
      <c r="K40" s="25"/>
      <c r="L40" s="31"/>
    </row>
    <row r="41" spans="2:12" s="24" customFormat="1" hidden="1" x14ac:dyDescent="0.2">
      <c r="B41" s="61"/>
      <c r="C41" s="34"/>
      <c r="D41" s="34"/>
      <c r="E41" s="32"/>
      <c r="F41" s="33"/>
      <c r="G41" s="30"/>
      <c r="H41" s="30"/>
      <c r="I41" s="30"/>
      <c r="J41" s="62"/>
      <c r="K41" s="25"/>
      <c r="L41" s="31"/>
    </row>
    <row r="42" spans="2:12" s="24" customFormat="1" hidden="1" x14ac:dyDescent="0.2">
      <c r="B42" s="61"/>
      <c r="C42" s="34"/>
      <c r="D42" s="34"/>
      <c r="E42" s="32"/>
      <c r="F42" s="33"/>
      <c r="G42" s="30"/>
      <c r="H42" s="30"/>
      <c r="I42" s="30"/>
      <c r="J42" s="62"/>
      <c r="K42" s="25"/>
      <c r="L42" s="31"/>
    </row>
    <row r="43" spans="2:12" s="24" customFormat="1" hidden="1" x14ac:dyDescent="0.2">
      <c r="B43" s="61"/>
      <c r="C43" s="34"/>
      <c r="D43" s="34"/>
      <c r="E43" s="32"/>
      <c r="F43" s="33"/>
      <c r="G43" s="30"/>
      <c r="H43" s="30"/>
      <c r="I43" s="30"/>
      <c r="J43" s="62"/>
      <c r="K43" s="25"/>
      <c r="L43" s="31"/>
    </row>
    <row r="44" spans="2:12" s="24" customFormat="1" ht="26.25" hidden="1" customHeight="1" x14ac:dyDescent="0.2">
      <c r="B44" s="63"/>
      <c r="C44" s="26"/>
      <c r="D44" s="26"/>
      <c r="E44" s="26"/>
      <c r="F44" s="26"/>
      <c r="G44" s="26"/>
      <c r="H44" s="26"/>
      <c r="I44" s="26"/>
      <c r="J44" s="60"/>
      <c r="K44" s="25"/>
      <c r="L44" s="25"/>
    </row>
    <row r="45" spans="2:12" s="24" customFormat="1" ht="26.25" hidden="1" customHeight="1" x14ac:dyDescent="0.2">
      <c r="B45" s="63"/>
      <c r="C45" s="26"/>
      <c r="D45" s="26"/>
      <c r="E45" s="26"/>
      <c r="F45" s="26"/>
      <c r="G45" s="26"/>
      <c r="H45" s="26"/>
      <c r="I45" s="26"/>
      <c r="J45" s="60"/>
      <c r="K45" s="25"/>
      <c r="L45" s="25"/>
    </row>
    <row r="46" spans="2:12" s="24" customFormat="1" ht="26.25" hidden="1" customHeight="1" x14ac:dyDescent="0.2">
      <c r="B46" s="63"/>
      <c r="C46" s="26"/>
      <c r="D46" s="26"/>
      <c r="E46" s="26"/>
      <c r="F46" s="26"/>
      <c r="G46" s="26"/>
      <c r="H46" s="26"/>
      <c r="I46" s="26"/>
      <c r="J46" s="60"/>
      <c r="K46" s="25"/>
      <c r="L46" s="25"/>
    </row>
    <row r="47" spans="2:12" s="24" customFormat="1" ht="12" customHeight="1" x14ac:dyDescent="0.2">
      <c r="B47" s="63"/>
      <c r="C47" s="26"/>
      <c r="D47" s="26"/>
      <c r="E47" s="26"/>
      <c r="F47" s="26"/>
      <c r="G47" s="26"/>
      <c r="H47" s="26"/>
      <c r="I47" s="26"/>
      <c r="J47" s="60"/>
      <c r="K47" s="25"/>
      <c r="L47" s="25"/>
    </row>
    <row r="48" spans="2:12" s="24" customFormat="1" ht="26.25" customHeight="1" x14ac:dyDescent="0.2">
      <c r="B48" s="63"/>
      <c r="C48" s="26"/>
      <c r="D48" s="26"/>
      <c r="E48" s="26"/>
      <c r="F48" s="26"/>
      <c r="G48" s="26"/>
      <c r="H48" s="26"/>
      <c r="I48" s="26"/>
      <c r="J48" s="60"/>
      <c r="K48" s="25"/>
      <c r="L48" s="25"/>
    </row>
    <row r="49" spans="2:12" s="24" customFormat="1" ht="26.25" customHeight="1" x14ac:dyDescent="0.2">
      <c r="B49" s="63"/>
      <c r="C49" s="26"/>
      <c r="D49" s="26"/>
      <c r="E49" s="26"/>
      <c r="F49" s="26"/>
      <c r="G49" s="26"/>
      <c r="H49" s="26"/>
      <c r="I49" s="26"/>
      <c r="J49" s="60"/>
      <c r="K49" s="25"/>
      <c r="L49" s="25"/>
    </row>
    <row r="50" spans="2:12" s="24" customFormat="1" ht="26.25" customHeight="1" x14ac:dyDescent="0.2">
      <c r="B50" s="63"/>
      <c r="C50" s="26"/>
      <c r="D50" s="26"/>
      <c r="E50" s="26"/>
      <c r="F50" s="26"/>
      <c r="G50" s="26"/>
      <c r="H50" s="26"/>
      <c r="I50" s="26"/>
      <c r="J50" s="60"/>
      <c r="K50" s="25"/>
      <c r="L50" s="25"/>
    </row>
    <row r="51" spans="2:12" s="24" customFormat="1" ht="26.25" customHeight="1" x14ac:dyDescent="0.2">
      <c r="B51" s="63"/>
      <c r="C51" s="26"/>
      <c r="D51" s="26"/>
      <c r="E51" s="26"/>
      <c r="F51" s="26"/>
      <c r="G51" s="26"/>
      <c r="H51" s="26"/>
      <c r="I51" s="26"/>
      <c r="J51" s="60"/>
      <c r="K51" s="25"/>
      <c r="L51" s="25"/>
    </row>
    <row r="52" spans="2:12" s="24" customFormat="1" ht="26.25" customHeight="1" x14ac:dyDescent="0.2">
      <c r="B52" s="63"/>
      <c r="C52" s="26"/>
      <c r="D52" s="26"/>
      <c r="E52" s="26"/>
      <c r="F52" s="26"/>
      <c r="G52" s="26"/>
      <c r="H52" s="26"/>
      <c r="I52" s="26"/>
      <c r="J52" s="60"/>
      <c r="K52" s="25"/>
      <c r="L52" s="25"/>
    </row>
    <row r="53" spans="2:12" s="24" customFormat="1" ht="26.25" customHeight="1" x14ac:dyDescent="0.2">
      <c r="B53" s="63"/>
      <c r="C53" s="26"/>
      <c r="D53" s="26"/>
      <c r="E53" s="26"/>
      <c r="F53" s="26"/>
      <c r="G53" s="26"/>
      <c r="H53" s="26"/>
      <c r="I53" s="26"/>
      <c r="J53" s="60"/>
      <c r="K53" s="25"/>
      <c r="L53" s="25"/>
    </row>
    <row r="54" spans="2:12" s="24" customFormat="1" ht="26.25" customHeight="1" x14ac:dyDescent="0.2">
      <c r="B54" s="63"/>
      <c r="C54" s="26"/>
      <c r="D54" s="26"/>
      <c r="E54" s="26"/>
      <c r="F54" s="26"/>
      <c r="G54" s="26"/>
      <c r="H54" s="26"/>
      <c r="I54" s="26"/>
      <c r="J54" s="60"/>
      <c r="K54" s="25"/>
      <c r="L54" s="25"/>
    </row>
    <row r="55" spans="2:12" s="24" customFormat="1" ht="26.25" customHeight="1" x14ac:dyDescent="0.2">
      <c r="B55" s="63"/>
      <c r="C55" s="26"/>
      <c r="D55" s="26"/>
      <c r="E55" s="26"/>
      <c r="F55" s="26"/>
      <c r="G55" s="26"/>
      <c r="H55" s="26"/>
      <c r="I55" s="26"/>
      <c r="J55" s="60"/>
      <c r="K55" s="25"/>
      <c r="L55" s="25"/>
    </row>
    <row r="56" spans="2:12" s="24" customFormat="1" ht="26.25" customHeight="1" x14ac:dyDescent="0.2">
      <c r="B56" s="63"/>
      <c r="C56" s="26"/>
      <c r="D56" s="26"/>
      <c r="E56" s="26"/>
      <c r="F56" s="26"/>
      <c r="G56" s="26"/>
      <c r="H56" s="26"/>
      <c r="I56" s="26"/>
      <c r="J56" s="60"/>
      <c r="K56" s="25"/>
      <c r="L56" s="25"/>
    </row>
    <row r="57" spans="2:12" s="24" customFormat="1" ht="9.75" customHeight="1" x14ac:dyDescent="0.2">
      <c r="B57" s="64"/>
      <c r="C57" s="65"/>
      <c r="D57" s="65"/>
      <c r="E57" s="65"/>
      <c r="F57" s="65"/>
      <c r="G57" s="65"/>
      <c r="H57" s="65"/>
      <c r="I57" s="65"/>
      <c r="J57" s="66"/>
      <c r="K57" s="25"/>
      <c r="L57" s="25"/>
    </row>
    <row r="58" spans="2:12" s="24" customFormat="1" ht="15.75" x14ac:dyDescent="0.25">
      <c r="B58" s="134" t="s">
        <v>63</v>
      </c>
      <c r="C58" s="135"/>
      <c r="D58" s="135"/>
      <c r="E58" s="135"/>
      <c r="F58" s="135"/>
      <c r="G58" s="135"/>
      <c r="H58" s="135"/>
      <c r="I58" s="135"/>
      <c r="J58" s="136"/>
      <c r="K58" s="25"/>
      <c r="L58" s="25"/>
    </row>
    <row r="59" spans="2:12" s="24" customFormat="1" hidden="1" x14ac:dyDescent="0.2">
      <c r="B59" s="137"/>
      <c r="C59" s="138"/>
      <c r="D59" s="138"/>
      <c r="E59" s="138"/>
      <c r="F59" s="138"/>
      <c r="G59" s="138"/>
      <c r="H59" s="138"/>
      <c r="I59" s="138"/>
      <c r="J59" s="139"/>
      <c r="K59" s="25"/>
      <c r="L59" s="25"/>
    </row>
    <row r="60" spans="2:12" s="24" customFormat="1" hidden="1" x14ac:dyDescent="0.2">
      <c r="B60" s="140"/>
      <c r="C60" s="141"/>
      <c r="D60" s="141"/>
      <c r="E60" s="141"/>
      <c r="F60" s="141"/>
      <c r="G60" s="141"/>
      <c r="H60" s="141"/>
      <c r="I60" s="141"/>
      <c r="J60" s="142"/>
      <c r="K60" s="25"/>
      <c r="L60" s="25"/>
    </row>
    <row r="61" spans="2:12" s="24" customFormat="1" x14ac:dyDescent="0.2">
      <c r="B61" s="140"/>
      <c r="C61" s="141"/>
      <c r="D61" s="141"/>
      <c r="E61" s="141"/>
      <c r="F61" s="141"/>
      <c r="G61" s="141"/>
      <c r="H61" s="141"/>
      <c r="I61" s="141"/>
      <c r="J61" s="142"/>
      <c r="K61" s="25"/>
      <c r="L61" s="25"/>
    </row>
    <row r="62" spans="2:12" s="24" customFormat="1" ht="24" customHeight="1" x14ac:dyDescent="0.2">
      <c r="B62" s="146" t="s">
        <v>64</v>
      </c>
      <c r="C62" s="147"/>
      <c r="D62" s="147"/>
      <c r="E62" s="147"/>
      <c r="F62" s="147"/>
      <c r="G62" s="147"/>
      <c r="H62" s="147"/>
      <c r="I62" s="147"/>
      <c r="J62" s="148"/>
      <c r="K62" s="25"/>
      <c r="L62" s="25"/>
    </row>
    <row r="63" spans="2:12" x14ac:dyDescent="0.2">
      <c r="B63" s="51" t="s">
        <v>37</v>
      </c>
      <c r="C63" s="128" t="s">
        <v>65</v>
      </c>
      <c r="D63" s="128"/>
      <c r="E63" s="128"/>
      <c r="F63" s="128"/>
      <c r="G63" s="128"/>
      <c r="H63" s="128"/>
      <c r="I63" s="128"/>
      <c r="J63" s="129"/>
    </row>
    <row r="64" spans="2:12" ht="39" customHeight="1" x14ac:dyDescent="0.2">
      <c r="B64" s="52"/>
      <c r="C64" s="128" t="s">
        <v>66</v>
      </c>
      <c r="D64" s="128"/>
      <c r="E64" s="128"/>
      <c r="F64" s="128"/>
      <c r="G64" s="128"/>
      <c r="H64" s="128"/>
      <c r="I64" s="128"/>
      <c r="J64" s="129"/>
    </row>
    <row r="65" spans="2:10" ht="38.25" customHeight="1" x14ac:dyDescent="0.2">
      <c r="B65" s="53"/>
      <c r="C65" s="128" t="s">
        <v>67</v>
      </c>
      <c r="D65" s="128"/>
      <c r="E65" s="128"/>
      <c r="F65" s="128"/>
      <c r="G65" s="128"/>
      <c r="H65" s="128"/>
      <c r="I65" s="128"/>
      <c r="J65" s="129"/>
    </row>
    <row r="66" spans="2:10" ht="37.5" customHeight="1" x14ac:dyDescent="0.2">
      <c r="B66" s="54"/>
      <c r="C66" s="128" t="s">
        <v>68</v>
      </c>
      <c r="D66" s="128"/>
      <c r="E66" s="128"/>
      <c r="F66" s="128"/>
      <c r="G66" s="128"/>
      <c r="H66" s="128"/>
      <c r="I66" s="128"/>
      <c r="J66" s="129"/>
    </row>
    <row r="67" spans="2:10" ht="39.75" customHeight="1" x14ac:dyDescent="0.2">
      <c r="B67" s="55" t="s">
        <v>69</v>
      </c>
      <c r="C67" s="130" t="s">
        <v>70</v>
      </c>
      <c r="D67" s="130"/>
      <c r="E67" s="130"/>
      <c r="F67" s="130"/>
      <c r="G67" s="130"/>
      <c r="H67" s="130"/>
      <c r="I67" s="130"/>
      <c r="J67" s="131"/>
    </row>
    <row r="68" spans="2:10" x14ac:dyDescent="0.2">
      <c r="B68" s="21"/>
      <c r="C68" s="21"/>
      <c r="D68" s="21"/>
      <c r="E68" s="21"/>
      <c r="F68" s="21"/>
      <c r="G68" s="21"/>
      <c r="H68" s="21"/>
      <c r="I68" s="21"/>
      <c r="J68" s="21"/>
    </row>
    <row r="69" spans="2:10" x14ac:dyDescent="0.2">
      <c r="B69" s="21"/>
      <c r="C69" s="21"/>
      <c r="D69" s="21"/>
      <c r="E69" s="21"/>
      <c r="F69" s="21"/>
      <c r="G69" s="21"/>
      <c r="H69" s="21"/>
      <c r="I69" s="21"/>
      <c r="J69" s="21"/>
    </row>
  </sheetData>
  <mergeCells count="22">
    <mergeCell ref="C65:J65"/>
    <mergeCell ref="C66:J66"/>
    <mergeCell ref="C67:J67"/>
    <mergeCell ref="J9:J10"/>
    <mergeCell ref="B20:C20"/>
    <mergeCell ref="B58:J58"/>
    <mergeCell ref="B59:J61"/>
    <mergeCell ref="C63:J63"/>
    <mergeCell ref="C64:J64"/>
    <mergeCell ref="I9:I10"/>
    <mergeCell ref="B35:D35"/>
    <mergeCell ref="B62:J62"/>
    <mergeCell ref="B8:D8"/>
    <mergeCell ref="F8:G8"/>
    <mergeCell ref="B9:D10"/>
    <mergeCell ref="F9:G10"/>
    <mergeCell ref="H9:H10"/>
    <mergeCell ref="B2:J2"/>
    <mergeCell ref="B3:J3"/>
    <mergeCell ref="B7:D7"/>
    <mergeCell ref="F7:H7"/>
    <mergeCell ref="D4:I6"/>
  </mergeCells>
  <conditionalFormatting sqref="B20:C20">
    <cfRule type="expression" dxfId="16" priority="21" stopIfTrue="1">
      <formula>D20="menor que la meta"</formula>
    </cfRule>
    <cfRule type="expression" dxfId="15" priority="22" stopIfTrue="1">
      <formula>D20="mayor que la meta"</formula>
    </cfRule>
  </conditionalFormatting>
  <conditionalFormatting sqref="E23:E25 E27:E43">
    <cfRule type="expression" dxfId="14" priority="18" stopIfTrue="1">
      <formula>$F23=$L$3</formula>
    </cfRule>
    <cfRule type="expression" dxfId="13" priority="19" stopIfTrue="1">
      <formula>$F23=$L$4</formula>
    </cfRule>
    <cfRule type="expression" dxfId="12" priority="20" stopIfTrue="1">
      <formula>$F23=$L$5</formula>
    </cfRule>
  </conditionalFormatting>
  <conditionalFormatting sqref="D20">
    <cfRule type="cellIs" dxfId="11" priority="16" stopIfTrue="1" operator="equal">
      <formula>"menor que la meta"</formula>
    </cfRule>
    <cfRule type="cellIs" dxfId="10" priority="17" stopIfTrue="1" operator="equal">
      <formula>"mayor que la meta"</formula>
    </cfRule>
  </conditionalFormatting>
  <conditionalFormatting sqref="C36:D43 C23:D25 C27:D34">
    <cfRule type="expression" dxfId="9" priority="13" stopIfTrue="1">
      <formula>OR($F23=$L$3,$F23=$L$2)</formula>
    </cfRule>
    <cfRule type="expression" dxfId="8" priority="14" stopIfTrue="1">
      <formula>$F23=$L$4</formula>
    </cfRule>
    <cfRule type="expression" dxfId="7" priority="15" stopIfTrue="1">
      <formula>$F23=$L$5</formula>
    </cfRule>
  </conditionalFormatting>
  <conditionalFormatting sqref="E26">
    <cfRule type="expression" dxfId="6" priority="4" stopIfTrue="1">
      <formula>$F26=$L$3</formula>
    </cfRule>
    <cfRule type="expression" dxfId="5" priority="5" stopIfTrue="1">
      <formula>$F26=$L$4</formula>
    </cfRule>
    <cfRule type="expression" dxfId="4" priority="6" stopIfTrue="1">
      <formula>$F26=$L$5</formula>
    </cfRule>
  </conditionalFormatting>
  <conditionalFormatting sqref="C26:D26">
    <cfRule type="expression" dxfId="3" priority="1" stopIfTrue="1">
      <formula>OR($F26=$L$3,$F26=$L$2)</formula>
    </cfRule>
    <cfRule type="expression" dxfId="2" priority="2" stopIfTrue="1">
      <formula>$F26=$L$4</formula>
    </cfRule>
    <cfRule type="expression" dxfId="1" priority="3" stopIfTrue="1">
      <formula>$F26=$L$5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Book,Normal"&amp;8Código:IM-MGP-13&amp;C&amp;"Futura Std Book,Normal"&amp;8Versión 00
COPIA CONTROLADA&amp;R&amp;"Futura Std Book,Normal"&amp;8Página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J38"/>
  <sheetViews>
    <sheetView zoomScale="80" zoomScaleNormal="80" workbookViewId="0">
      <selection activeCell="F33" sqref="F33:F34"/>
    </sheetView>
  </sheetViews>
  <sheetFormatPr baseColWidth="10" defaultColWidth="11.42578125" defaultRowHeight="12.75" x14ac:dyDescent="0.2"/>
  <cols>
    <col min="1" max="1" width="3.7109375" style="67" customWidth="1"/>
    <col min="2" max="2" width="15.42578125" style="67" customWidth="1"/>
    <col min="3" max="3" width="25.5703125" style="68" customWidth="1"/>
    <col min="4" max="4" width="15" style="67" customWidth="1"/>
    <col min="5" max="5" width="17.5703125" customWidth="1"/>
    <col min="6" max="6" width="7.85546875" style="67" bestFit="1" customWidth="1"/>
    <col min="7" max="7" width="27.140625" style="68" customWidth="1"/>
    <col min="8" max="8" width="20.28515625" style="68" customWidth="1"/>
    <col min="9" max="9" width="25.42578125" style="67" customWidth="1"/>
    <col min="10" max="10" width="18" style="68" customWidth="1"/>
    <col min="11" max="16384" width="11.42578125" style="67"/>
  </cols>
  <sheetData>
    <row r="2" spans="2:10" ht="21" customHeight="1" x14ac:dyDescent="0.2">
      <c r="B2" s="149" t="s">
        <v>71</v>
      </c>
      <c r="C2" s="150"/>
      <c r="D2" s="150"/>
      <c r="E2" s="150"/>
      <c r="F2" s="150"/>
      <c r="G2" s="150"/>
      <c r="H2" s="150"/>
      <c r="I2" s="150"/>
      <c r="J2" s="151"/>
    </row>
    <row r="3" spans="2:10" ht="21" customHeight="1" x14ac:dyDescent="0.2">
      <c r="B3" s="152"/>
      <c r="C3" s="153"/>
      <c r="D3" s="153"/>
      <c r="E3" s="153"/>
      <c r="F3" s="153"/>
      <c r="G3" s="153"/>
      <c r="H3" s="153"/>
      <c r="I3" s="153"/>
      <c r="J3" s="154"/>
    </row>
    <row r="4" spans="2:10" ht="21" customHeight="1" x14ac:dyDescent="0.2">
      <c r="B4" s="155"/>
      <c r="C4" s="156"/>
      <c r="D4" s="156"/>
      <c r="E4" s="156"/>
      <c r="F4" s="156"/>
      <c r="G4" s="156"/>
      <c r="H4" s="156"/>
      <c r="I4" s="156"/>
      <c r="J4" s="157"/>
    </row>
    <row r="5" spans="2:10" ht="60" x14ac:dyDescent="0.2">
      <c r="B5" s="73" t="s">
        <v>72</v>
      </c>
      <c r="C5" s="72" t="s">
        <v>73</v>
      </c>
      <c r="D5" s="72" t="s">
        <v>74</v>
      </c>
      <c r="E5" s="72" t="s">
        <v>75</v>
      </c>
      <c r="F5" s="72" t="s">
        <v>76</v>
      </c>
      <c r="G5" s="72" t="s">
        <v>77</v>
      </c>
      <c r="H5" s="72" t="s">
        <v>78</v>
      </c>
      <c r="I5" s="72" t="s">
        <v>79</v>
      </c>
      <c r="J5" s="71" t="s">
        <v>80</v>
      </c>
    </row>
    <row r="6" spans="2:10" ht="63.75" hidden="1" x14ac:dyDescent="0.2">
      <c r="B6" s="74" t="s">
        <v>81</v>
      </c>
      <c r="C6" s="75" t="s">
        <v>82</v>
      </c>
      <c r="D6" s="76">
        <v>43139</v>
      </c>
      <c r="E6" s="76">
        <v>43161</v>
      </c>
      <c r="F6" s="96">
        <f>NETWORKDAYS.INTL(D6,E6,1,[1]rangos!$B$18:$B$39)</f>
        <v>17</v>
      </c>
      <c r="G6" s="78" t="s">
        <v>83</v>
      </c>
      <c r="H6" s="78" t="s">
        <v>84</v>
      </c>
      <c r="I6" s="79">
        <v>47775885</v>
      </c>
      <c r="J6" s="77"/>
    </row>
    <row r="7" spans="2:10" ht="63.75" hidden="1" x14ac:dyDescent="0.2">
      <c r="B7" s="80" t="s">
        <v>85</v>
      </c>
      <c r="C7" s="75" t="s">
        <v>86</v>
      </c>
      <c r="D7" s="76">
        <v>43139</v>
      </c>
      <c r="E7" s="76">
        <v>43159</v>
      </c>
      <c r="F7" s="96">
        <f>NETWORKDAYS.INTL(D7,E7,1,[1]rangos!$B$18:$B$39)</f>
        <v>15</v>
      </c>
      <c r="G7" s="78" t="s">
        <v>83</v>
      </c>
      <c r="H7" s="78" t="s">
        <v>84</v>
      </c>
      <c r="I7" s="79">
        <v>84248076</v>
      </c>
      <c r="J7" s="77"/>
    </row>
    <row r="8" spans="2:10" ht="76.5" hidden="1" x14ac:dyDescent="0.2">
      <c r="B8" s="80" t="s">
        <v>87</v>
      </c>
      <c r="C8" s="75" t="s">
        <v>88</v>
      </c>
      <c r="D8" s="76">
        <v>43139</v>
      </c>
      <c r="E8" s="76">
        <v>43151</v>
      </c>
      <c r="F8" s="96">
        <f>NETWORKDAYS.INTL(D8,E8,1,[1]rangos!$B$18:$B$39)</f>
        <v>9</v>
      </c>
      <c r="G8" s="78" t="s">
        <v>83</v>
      </c>
      <c r="H8" s="78" t="s">
        <v>89</v>
      </c>
      <c r="I8" s="81">
        <v>700000000</v>
      </c>
      <c r="J8" s="77"/>
    </row>
    <row r="9" spans="2:10" ht="63.75" hidden="1" x14ac:dyDescent="0.2">
      <c r="B9" s="80" t="s">
        <v>90</v>
      </c>
      <c r="C9" s="75" t="s">
        <v>91</v>
      </c>
      <c r="D9" s="76">
        <v>43139</v>
      </c>
      <c r="E9" s="76">
        <v>43159</v>
      </c>
      <c r="F9" s="96">
        <f>NETWORKDAYS.INTL(D9,E9,1,[1]rangos!$B$18:$B$39)</f>
        <v>15</v>
      </c>
      <c r="G9" s="78" t="s">
        <v>83</v>
      </c>
      <c r="H9" s="78" t="s">
        <v>92</v>
      </c>
      <c r="I9" s="81">
        <v>142557500</v>
      </c>
      <c r="J9" s="77"/>
    </row>
    <row r="10" spans="2:10" ht="63.75" hidden="1" x14ac:dyDescent="0.2">
      <c r="B10" s="80" t="s">
        <v>93</v>
      </c>
      <c r="C10" s="75" t="s">
        <v>94</v>
      </c>
      <c r="D10" s="76">
        <v>43139</v>
      </c>
      <c r="E10" s="76">
        <v>43161</v>
      </c>
      <c r="F10" s="96">
        <f>NETWORKDAYS.INTL(D10,E10,1,[1]rangos!$B$18:$B$39)</f>
        <v>17</v>
      </c>
      <c r="G10" s="78" t="s">
        <v>83</v>
      </c>
      <c r="H10" s="78" t="s">
        <v>84</v>
      </c>
      <c r="I10" s="81">
        <v>324270200</v>
      </c>
      <c r="J10" s="77"/>
    </row>
    <row r="11" spans="2:10" ht="76.5" hidden="1" x14ac:dyDescent="0.2">
      <c r="B11" s="80" t="s">
        <v>95</v>
      </c>
      <c r="C11" s="75" t="s">
        <v>96</v>
      </c>
      <c r="D11" s="76">
        <v>43139</v>
      </c>
      <c r="E11" s="76">
        <v>43158</v>
      </c>
      <c r="F11" s="96">
        <f>NETWORKDAYS.INTL(D11,E11,1,[1]rangos!$B$18:$B$39)</f>
        <v>14</v>
      </c>
      <c r="G11" s="78" t="s">
        <v>83</v>
      </c>
      <c r="H11" s="78" t="s">
        <v>84</v>
      </c>
      <c r="I11" s="81">
        <v>539509600</v>
      </c>
      <c r="J11" s="77"/>
    </row>
    <row r="12" spans="2:10" ht="63.75" hidden="1" x14ac:dyDescent="0.2">
      <c r="B12" s="80" t="s">
        <v>97</v>
      </c>
      <c r="C12" s="75" t="s">
        <v>98</v>
      </c>
      <c r="D12" s="76">
        <v>43139</v>
      </c>
      <c r="E12" s="76">
        <v>43159</v>
      </c>
      <c r="F12" s="96">
        <f>NETWORKDAYS.INTL(D12,E12,1,[1]rangos!$B$18:$B$39)</f>
        <v>15</v>
      </c>
      <c r="G12" s="78" t="s">
        <v>83</v>
      </c>
      <c r="H12" s="78" t="s">
        <v>89</v>
      </c>
      <c r="I12" s="81">
        <v>112066317</v>
      </c>
      <c r="J12" s="77"/>
    </row>
    <row r="13" spans="2:10" ht="89.25" hidden="1" x14ac:dyDescent="0.2">
      <c r="B13" s="80" t="s">
        <v>99</v>
      </c>
      <c r="C13" s="75" t="s">
        <v>100</v>
      </c>
      <c r="D13" s="76">
        <v>43139</v>
      </c>
      <c r="E13" s="76">
        <v>43159</v>
      </c>
      <c r="F13" s="96">
        <f>NETWORKDAYS.INTL(D13,E13,1,[1]rangos!$B$18:$B$39)</f>
        <v>15</v>
      </c>
      <c r="G13" s="78" t="s">
        <v>83</v>
      </c>
      <c r="H13" s="78" t="s">
        <v>89</v>
      </c>
      <c r="I13" s="81">
        <v>115941294</v>
      </c>
      <c r="J13" s="77"/>
    </row>
    <row r="14" spans="2:10" ht="114.75" hidden="1" x14ac:dyDescent="0.2">
      <c r="B14" s="80" t="s">
        <v>101</v>
      </c>
      <c r="C14" s="75" t="s">
        <v>102</v>
      </c>
      <c r="D14" s="76">
        <v>43139</v>
      </c>
      <c r="E14" s="76">
        <v>43173</v>
      </c>
      <c r="F14" s="96">
        <f>NETWORKDAYS.INTL(D14,E14,1,[1]rangos!$B$18:$B$39)</f>
        <v>25</v>
      </c>
      <c r="G14" s="78" t="s">
        <v>83</v>
      </c>
      <c r="H14" s="78" t="s">
        <v>89</v>
      </c>
      <c r="I14" s="81">
        <v>370878206</v>
      </c>
      <c r="J14" s="77"/>
    </row>
    <row r="15" spans="2:10" ht="63.75" hidden="1" x14ac:dyDescent="0.2">
      <c r="B15" s="78" t="s">
        <v>103</v>
      </c>
      <c r="C15" s="78" t="s">
        <v>104</v>
      </c>
      <c r="D15" s="76">
        <v>43139</v>
      </c>
      <c r="E15" s="76">
        <v>43151</v>
      </c>
      <c r="F15" s="96">
        <f>NETWORKDAYS.INTL(D15,E15,1,[1]rangos!$B$18:$B$39)</f>
        <v>9</v>
      </c>
      <c r="G15" s="78" t="s">
        <v>105</v>
      </c>
      <c r="H15" s="78" t="s">
        <v>89</v>
      </c>
      <c r="I15" s="84">
        <v>229366135</v>
      </c>
      <c r="J15" s="83"/>
    </row>
    <row r="16" spans="2:10" ht="63.75" hidden="1" x14ac:dyDescent="0.2">
      <c r="B16" s="78" t="s">
        <v>106</v>
      </c>
      <c r="C16" s="78" t="s">
        <v>107</v>
      </c>
      <c r="D16" s="76">
        <v>43139</v>
      </c>
      <c r="E16" s="76">
        <v>43196</v>
      </c>
      <c r="F16" s="96">
        <f>NETWORKDAYS.INTL(D16,E16,1,[1]rangos!$B$18:$B$39)</f>
        <v>39</v>
      </c>
      <c r="G16" s="78" t="s">
        <v>83</v>
      </c>
      <c r="H16" s="78" t="s">
        <v>89</v>
      </c>
      <c r="I16" s="84">
        <v>4004000000</v>
      </c>
      <c r="J16" s="83"/>
    </row>
    <row r="17" spans="2:10" ht="63.75" hidden="1" x14ac:dyDescent="0.2">
      <c r="B17" s="78" t="s">
        <v>108</v>
      </c>
      <c r="C17" s="78" t="s">
        <v>109</v>
      </c>
      <c r="D17" s="76">
        <v>43133</v>
      </c>
      <c r="E17" s="76">
        <v>43152</v>
      </c>
      <c r="F17" s="96">
        <f>NETWORKDAYS.INTL(D17,E17,1,[1]rangos!$B$18:$B$39)</f>
        <v>14</v>
      </c>
      <c r="G17" s="78" t="s">
        <v>83</v>
      </c>
      <c r="H17" s="78" t="s">
        <v>89</v>
      </c>
      <c r="I17" s="84">
        <v>256785045</v>
      </c>
      <c r="J17" s="83"/>
    </row>
    <row r="18" spans="2:10" ht="63.75" hidden="1" x14ac:dyDescent="0.2">
      <c r="B18" s="80" t="s">
        <v>110</v>
      </c>
      <c r="C18" s="85" t="s">
        <v>111</v>
      </c>
      <c r="D18" s="76">
        <v>43172</v>
      </c>
      <c r="E18" s="76">
        <v>43285</v>
      </c>
      <c r="F18" s="96">
        <f>NETWORKDAYS.INTL(D18,E18,1,[1]rangos!$B$18:$B$39)</f>
        <v>74</v>
      </c>
      <c r="G18" s="78" t="s">
        <v>83</v>
      </c>
      <c r="H18" s="78" t="s">
        <v>89</v>
      </c>
      <c r="I18" s="86">
        <v>1028151621</v>
      </c>
      <c r="J18" s="77"/>
    </row>
    <row r="19" spans="2:10" ht="102" hidden="1" x14ac:dyDescent="0.2">
      <c r="B19" s="78" t="s">
        <v>112</v>
      </c>
      <c r="C19" s="78" t="s">
        <v>113</v>
      </c>
      <c r="D19" s="76">
        <v>43172</v>
      </c>
      <c r="E19" s="76">
        <v>43182</v>
      </c>
      <c r="F19" s="91">
        <f>NETWORKDAYS.INTL(D19,E19,1,[1]rangos!$B$18:$B$39)</f>
        <v>8</v>
      </c>
      <c r="G19" s="78" t="s">
        <v>105</v>
      </c>
      <c r="H19" s="78" t="s">
        <v>89</v>
      </c>
      <c r="I19" s="84">
        <v>118868458</v>
      </c>
      <c r="J19" s="83"/>
    </row>
    <row r="20" spans="2:10" ht="63.75" hidden="1" x14ac:dyDescent="0.2">
      <c r="B20" s="78" t="s">
        <v>114</v>
      </c>
      <c r="C20" s="78" t="s">
        <v>115</v>
      </c>
      <c r="D20" s="76">
        <v>43172</v>
      </c>
      <c r="E20" s="76">
        <v>43180</v>
      </c>
      <c r="F20" s="91">
        <f>NETWORKDAYS.INTL(D20,E20,1,[1]rangos!$B$18:$B$39)</f>
        <v>6</v>
      </c>
      <c r="G20" s="78" t="s">
        <v>105</v>
      </c>
      <c r="H20" s="78" t="s">
        <v>89</v>
      </c>
      <c r="I20" s="84">
        <v>81163280</v>
      </c>
      <c r="J20" s="83"/>
    </row>
    <row r="21" spans="2:10" ht="38.25" hidden="1" x14ac:dyDescent="0.2">
      <c r="B21" s="78" t="s">
        <v>116</v>
      </c>
      <c r="C21" s="78" t="s">
        <v>117</v>
      </c>
      <c r="D21" s="76">
        <v>43172</v>
      </c>
      <c r="E21" s="76">
        <v>43196</v>
      </c>
      <c r="F21" s="96">
        <f>NETWORKDAYS.INTL(D21,E21,1,[1]rangos!$B$18:$B$39)</f>
        <v>16</v>
      </c>
      <c r="G21" s="78" t="s">
        <v>105</v>
      </c>
      <c r="H21" s="78" t="s">
        <v>118</v>
      </c>
      <c r="I21" s="84">
        <v>139860000</v>
      </c>
      <c r="J21" s="83"/>
    </row>
    <row r="22" spans="2:10" ht="63.75" hidden="1" x14ac:dyDescent="0.2">
      <c r="B22" s="78" t="s">
        <v>119</v>
      </c>
      <c r="C22" s="78" t="s">
        <v>120</v>
      </c>
      <c r="D22" s="76">
        <v>43187</v>
      </c>
      <c r="E22" s="76">
        <v>43193</v>
      </c>
      <c r="F22" s="91">
        <f>NETWORKDAYS.INTL(D22,E22,1,[1]rangos!$B$18:$B$39)</f>
        <v>3</v>
      </c>
      <c r="G22" s="78" t="s">
        <v>121</v>
      </c>
      <c r="H22" s="78" t="s">
        <v>89</v>
      </c>
      <c r="I22" s="84">
        <v>209475974</v>
      </c>
      <c r="J22" s="83"/>
    </row>
    <row r="23" spans="2:10" ht="76.5" hidden="1" x14ac:dyDescent="0.2">
      <c r="B23" s="78" t="s">
        <v>122</v>
      </c>
      <c r="C23" s="78" t="s">
        <v>123</v>
      </c>
      <c r="D23" s="82">
        <v>43197</v>
      </c>
      <c r="E23" s="76">
        <v>43219</v>
      </c>
      <c r="F23" s="96">
        <f>NETWORKDAYS.INTL(D23,E23,1,[1]rangos!$B$18:$B$39)</f>
        <v>15</v>
      </c>
      <c r="G23" s="78" t="s">
        <v>105</v>
      </c>
      <c r="H23" s="78" t="s">
        <v>89</v>
      </c>
      <c r="I23" s="84">
        <v>226158475</v>
      </c>
      <c r="J23" s="83"/>
    </row>
    <row r="24" spans="2:10" ht="63.75" hidden="1" x14ac:dyDescent="0.2">
      <c r="B24" s="78" t="s">
        <v>124</v>
      </c>
      <c r="C24" s="78" t="s">
        <v>125</v>
      </c>
      <c r="D24" s="82">
        <v>43197</v>
      </c>
      <c r="E24" s="76">
        <v>43197</v>
      </c>
      <c r="F24" s="77">
        <f>NETWORKDAYS.INTL(D24,E24,1,[1]rangos!$B$18:$B$39)</f>
        <v>0</v>
      </c>
      <c r="G24" s="78" t="s">
        <v>121</v>
      </c>
      <c r="H24" s="78" t="s">
        <v>89</v>
      </c>
      <c r="I24" s="84">
        <v>111692748</v>
      </c>
      <c r="J24" s="83"/>
    </row>
    <row r="25" spans="2:10" ht="114.75" hidden="1" x14ac:dyDescent="0.2">
      <c r="B25" s="87" t="s">
        <v>126</v>
      </c>
      <c r="C25" s="88" t="s">
        <v>127</v>
      </c>
      <c r="D25" s="82">
        <v>43209</v>
      </c>
      <c r="E25" s="76">
        <v>43230</v>
      </c>
      <c r="F25" s="96">
        <f>NETWORKDAYS.INTL(D25,E25,1,[1]rangos!$B$18:$B$39)</f>
        <v>15</v>
      </c>
      <c r="G25" s="78" t="s">
        <v>83</v>
      </c>
      <c r="H25" s="78" t="s">
        <v>89</v>
      </c>
      <c r="I25" s="89">
        <v>217984814</v>
      </c>
      <c r="J25" s="90"/>
    </row>
    <row r="26" spans="2:10" ht="63.75" hidden="1" x14ac:dyDescent="0.2">
      <c r="B26" s="87" t="s">
        <v>128</v>
      </c>
      <c r="C26" s="88" t="s">
        <v>129</v>
      </c>
      <c r="D26" s="82">
        <v>43209</v>
      </c>
      <c r="E26" s="76">
        <v>43299</v>
      </c>
      <c r="F26" s="96">
        <f>NETWORKDAYS.INTL(D26,E26,1,[1]rangos!$B$18:$B$39)</f>
        <v>60</v>
      </c>
      <c r="G26" s="78" t="s">
        <v>83</v>
      </c>
      <c r="H26" s="78" t="s">
        <v>89</v>
      </c>
      <c r="I26" s="89">
        <v>41872210</v>
      </c>
      <c r="J26" s="90"/>
    </row>
    <row r="27" spans="2:10" ht="57" hidden="1" customHeight="1" x14ac:dyDescent="0.2">
      <c r="B27" s="87" t="s">
        <v>130</v>
      </c>
      <c r="C27" s="88" t="s">
        <v>131</v>
      </c>
      <c r="D27" s="82">
        <v>43209</v>
      </c>
      <c r="E27" s="76">
        <v>43227</v>
      </c>
      <c r="F27" s="96">
        <f>NETWORKDAYS.INTL(D27,E27,1,[1]rangos!$B$18:$B$39)</f>
        <v>12</v>
      </c>
      <c r="G27" s="78" t="s">
        <v>83</v>
      </c>
      <c r="H27" s="78" t="s">
        <v>132</v>
      </c>
      <c r="I27" s="89">
        <v>100392960</v>
      </c>
      <c r="J27" s="77"/>
    </row>
    <row r="28" spans="2:10" ht="63" hidden="1" customHeight="1" x14ac:dyDescent="0.2">
      <c r="B28" s="87" t="s">
        <v>133</v>
      </c>
      <c r="C28" s="88" t="s">
        <v>134</v>
      </c>
      <c r="D28" s="82">
        <v>43209</v>
      </c>
      <c r="E28" s="76">
        <v>43235</v>
      </c>
      <c r="F28" s="96">
        <f>NETWORKDAYS.INTL(D28,E28,1,[1]rangos!$B$18:$B$39)</f>
        <v>17</v>
      </c>
      <c r="G28" s="78" t="s">
        <v>83</v>
      </c>
      <c r="H28" s="78" t="s">
        <v>135</v>
      </c>
      <c r="I28" s="89">
        <v>230452374</v>
      </c>
      <c r="J28" s="77"/>
    </row>
    <row r="29" spans="2:10" ht="114.75" hidden="1" x14ac:dyDescent="0.2">
      <c r="B29" s="87" t="s">
        <v>136</v>
      </c>
      <c r="C29" s="88" t="s">
        <v>137</v>
      </c>
      <c r="D29" s="82">
        <v>43209</v>
      </c>
      <c r="E29" s="76">
        <v>43220</v>
      </c>
      <c r="F29" s="91">
        <f>NETWORKDAYS.INTL(D29,E29,1,[1]rangos!$B$18:$B$39)</f>
        <v>8</v>
      </c>
      <c r="G29" s="78" t="s">
        <v>83</v>
      </c>
      <c r="H29" s="78" t="s">
        <v>89</v>
      </c>
      <c r="I29" s="89">
        <v>680660442</v>
      </c>
      <c r="J29" s="77"/>
    </row>
    <row r="30" spans="2:10" ht="51" hidden="1" x14ac:dyDescent="0.2">
      <c r="B30" s="78" t="s">
        <v>138</v>
      </c>
      <c r="C30" s="78" t="s">
        <v>139</v>
      </c>
      <c r="D30" s="82">
        <v>43244</v>
      </c>
      <c r="E30" s="76">
        <v>43271</v>
      </c>
      <c r="F30" s="96">
        <f>NETWORKDAYS.INTL(D30,E30,1,[1]rangos!$B$18:$B$39)</f>
        <v>18</v>
      </c>
      <c r="G30" s="78" t="s">
        <v>121</v>
      </c>
      <c r="H30" s="78" t="s">
        <v>118</v>
      </c>
      <c r="I30" s="84">
        <v>1636736000</v>
      </c>
      <c r="J30" s="83"/>
    </row>
    <row r="31" spans="2:10" ht="51" hidden="1" x14ac:dyDescent="0.2">
      <c r="B31" s="78" t="s">
        <v>140</v>
      </c>
      <c r="C31" s="78" t="s">
        <v>141</v>
      </c>
      <c r="D31" s="82">
        <v>43244</v>
      </c>
      <c r="E31" s="76">
        <v>43269</v>
      </c>
      <c r="F31" s="96">
        <f>NETWORKDAYS.INTL(D31,E31,1,[1]rangos!$B$18:$B$39)</f>
        <v>16</v>
      </c>
      <c r="G31" s="78" t="s">
        <v>121</v>
      </c>
      <c r="H31" s="78" t="s">
        <v>118</v>
      </c>
      <c r="I31" s="84">
        <v>258330000</v>
      </c>
      <c r="J31" s="83"/>
    </row>
    <row r="32" spans="2:10" ht="89.25" hidden="1" x14ac:dyDescent="0.2">
      <c r="B32" s="78" t="s">
        <v>142</v>
      </c>
      <c r="C32" s="78" t="s">
        <v>143</v>
      </c>
      <c r="D32" s="82">
        <v>43244</v>
      </c>
      <c r="E32" s="76">
        <v>43291</v>
      </c>
      <c r="F32" s="96">
        <f>NETWORKDAYS.INTL(D32,E32,1,[1]rangos!$B$18:$B$39)</f>
        <v>31</v>
      </c>
      <c r="G32" s="78" t="s">
        <v>121</v>
      </c>
      <c r="H32" s="78" t="s">
        <v>89</v>
      </c>
      <c r="I32" s="84">
        <v>153180065</v>
      </c>
      <c r="J32" s="83"/>
    </row>
    <row r="33" spans="2:10" ht="89.25" x14ac:dyDescent="0.2">
      <c r="B33" s="78" t="s">
        <v>144</v>
      </c>
      <c r="C33" s="78" t="s">
        <v>145</v>
      </c>
      <c r="D33" s="82">
        <v>43272</v>
      </c>
      <c r="E33" s="76">
        <v>43290</v>
      </c>
      <c r="F33" s="96">
        <f>NETWORKDAYS.INTL(D33,E33,1,[1]rangos!$B$18:$B$39)</f>
        <v>12</v>
      </c>
      <c r="G33" s="78" t="s">
        <v>105</v>
      </c>
      <c r="H33" s="78" t="s">
        <v>146</v>
      </c>
      <c r="I33" s="84">
        <v>258380495</v>
      </c>
      <c r="J33" s="83"/>
    </row>
    <row r="34" spans="2:10" ht="102" x14ac:dyDescent="0.2">
      <c r="B34" s="78" t="s">
        <v>147</v>
      </c>
      <c r="C34" s="78" t="s">
        <v>148</v>
      </c>
      <c r="D34" s="82">
        <v>43272</v>
      </c>
      <c r="E34" s="76">
        <v>43294</v>
      </c>
      <c r="F34" s="96">
        <f>NETWORKDAYS.INTL(D34,E34,1,[1]rangos!$B$18:$B$39)</f>
        <v>16</v>
      </c>
      <c r="G34" s="78" t="s">
        <v>105</v>
      </c>
      <c r="H34" s="78" t="s">
        <v>149</v>
      </c>
      <c r="I34" s="84">
        <v>650328129</v>
      </c>
      <c r="J34" s="83"/>
    </row>
    <row r="35" spans="2:10" ht="100.5" hidden="1" customHeight="1" x14ac:dyDescent="0.2">
      <c r="B35" s="78" t="s">
        <v>150</v>
      </c>
      <c r="C35" s="78" t="s">
        <v>151</v>
      </c>
      <c r="D35" s="82">
        <v>43272</v>
      </c>
      <c r="E35" s="97"/>
      <c r="F35" s="96"/>
      <c r="G35" s="78" t="s">
        <v>105</v>
      </c>
      <c r="H35" s="78" t="s">
        <v>149</v>
      </c>
      <c r="I35" s="84">
        <v>150200807</v>
      </c>
      <c r="J35" s="83" t="s">
        <v>194</v>
      </c>
    </row>
    <row r="36" spans="2:10" ht="65.25" hidden="1" customHeight="1" x14ac:dyDescent="0.2">
      <c r="B36" s="78" t="s">
        <v>152</v>
      </c>
      <c r="C36" s="78" t="s">
        <v>153</v>
      </c>
      <c r="D36" s="82">
        <v>43272</v>
      </c>
      <c r="E36" s="97"/>
      <c r="F36" s="96"/>
      <c r="G36" s="78" t="s">
        <v>105</v>
      </c>
      <c r="H36" s="78" t="s">
        <v>149</v>
      </c>
      <c r="I36" s="84">
        <v>425132290</v>
      </c>
      <c r="J36" s="83" t="s">
        <v>154</v>
      </c>
    </row>
    <row r="37" spans="2:10" ht="76.5" hidden="1" x14ac:dyDescent="0.2">
      <c r="B37" s="78" t="s">
        <v>155</v>
      </c>
      <c r="C37" s="78" t="s">
        <v>156</v>
      </c>
      <c r="D37" s="82">
        <v>43287</v>
      </c>
      <c r="E37" s="76">
        <v>43298</v>
      </c>
      <c r="F37" s="91">
        <f>NETWORKDAYS.INTL(D37,E37,1,[1]rangos!$B$18:$B$39)</f>
        <v>8</v>
      </c>
      <c r="G37" s="78" t="s">
        <v>105</v>
      </c>
      <c r="H37" s="78" t="s">
        <v>149</v>
      </c>
      <c r="I37" s="84">
        <v>36427466</v>
      </c>
      <c r="J37" s="83"/>
    </row>
    <row r="38" spans="2:10" ht="63.75" hidden="1" x14ac:dyDescent="0.2">
      <c r="B38" s="78" t="s">
        <v>157</v>
      </c>
      <c r="C38" s="78" t="s">
        <v>158</v>
      </c>
      <c r="D38" s="82">
        <v>43287</v>
      </c>
      <c r="E38" s="76">
        <v>43304</v>
      </c>
      <c r="F38" s="96">
        <f>NETWORKDAYS.INTL(D38,E38,1,[1]rangos!$B$18:$B$39)</f>
        <v>11</v>
      </c>
      <c r="G38" s="78" t="s">
        <v>105</v>
      </c>
      <c r="H38" s="78" t="s">
        <v>149</v>
      </c>
      <c r="I38" s="84">
        <v>3331804869</v>
      </c>
      <c r="J38" s="83"/>
    </row>
  </sheetData>
  <autoFilter ref="A5:J38">
    <filterColumn colId="3">
      <filters>
        <dateGroupItem year="2018" month="6" dateTimeGrouping="month"/>
      </filters>
    </filterColumn>
  </autoFilter>
  <mergeCells count="1">
    <mergeCell ref="B2:J4"/>
  </mergeCells>
  <conditionalFormatting sqref="F6:F17">
    <cfRule type="cellIs" dxfId="0" priority="1" operator="greaterThan">
      <formula>8</formula>
    </cfRule>
  </conditionalFormatting>
  <pageMargins left="0.70866141732283472" right="0.70866141732283472" top="0.74803149606299213" bottom="0.74803149606299213" header="0.31496062992125984" footer="0.31496062992125984"/>
  <pageSetup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selection sqref="A1:B39"/>
    </sheetView>
  </sheetViews>
  <sheetFormatPr baseColWidth="10" defaultColWidth="11.42578125" defaultRowHeight="12.75" x14ac:dyDescent="0.2"/>
  <cols>
    <col min="1" max="1" width="42" bestFit="1" customWidth="1"/>
    <col min="2" max="2" width="18.42578125" bestFit="1" customWidth="1"/>
  </cols>
  <sheetData>
    <row r="1" spans="1:2" ht="21" x14ac:dyDescent="0.35">
      <c r="A1" s="92" t="s">
        <v>159</v>
      </c>
      <c r="B1" s="92" t="s">
        <v>159</v>
      </c>
    </row>
    <row r="2" spans="1:2" ht="15.75" x14ac:dyDescent="0.25">
      <c r="A2" s="93" t="s">
        <v>160</v>
      </c>
      <c r="B2" s="94">
        <v>42736</v>
      </c>
    </row>
    <row r="3" spans="1:2" ht="15.75" x14ac:dyDescent="0.25">
      <c r="A3" s="93" t="s">
        <v>161</v>
      </c>
      <c r="B3" s="94">
        <v>42744</v>
      </c>
    </row>
    <row r="4" spans="1:2" ht="15.75" x14ac:dyDescent="0.25">
      <c r="A4" s="93" t="s">
        <v>162</v>
      </c>
      <c r="B4" s="94">
        <v>42814</v>
      </c>
    </row>
    <row r="5" spans="1:2" ht="15.75" x14ac:dyDescent="0.25">
      <c r="A5" s="93" t="s">
        <v>163</v>
      </c>
      <c r="B5" s="94">
        <v>42834</v>
      </c>
    </row>
    <row r="6" spans="1:2" ht="15.75" x14ac:dyDescent="0.25">
      <c r="A6" s="93" t="s">
        <v>164</v>
      </c>
      <c r="B6" s="94">
        <v>42838</v>
      </c>
    </row>
    <row r="7" spans="1:2" ht="15.75" x14ac:dyDescent="0.25">
      <c r="A7" s="93" t="s">
        <v>165</v>
      </c>
      <c r="B7" s="94">
        <v>42839</v>
      </c>
    </row>
    <row r="8" spans="1:2" ht="15.75" x14ac:dyDescent="0.25">
      <c r="A8" s="93" t="s">
        <v>166</v>
      </c>
      <c r="B8" s="94">
        <v>42841</v>
      </c>
    </row>
    <row r="9" spans="1:2" ht="15.75" x14ac:dyDescent="0.25">
      <c r="A9" s="93" t="s">
        <v>167</v>
      </c>
      <c r="B9" s="94">
        <v>42856</v>
      </c>
    </row>
    <row r="10" spans="1:2" ht="15.75" x14ac:dyDescent="0.25">
      <c r="A10" s="93" t="s">
        <v>168</v>
      </c>
      <c r="B10" s="94">
        <v>42884</v>
      </c>
    </row>
    <row r="11" spans="1:2" ht="15.75" x14ac:dyDescent="0.25">
      <c r="A11" s="93" t="s">
        <v>169</v>
      </c>
      <c r="B11" s="94">
        <v>42905</v>
      </c>
    </row>
    <row r="12" spans="1:2" ht="15.75" x14ac:dyDescent="0.25">
      <c r="A12" s="93" t="s">
        <v>170</v>
      </c>
      <c r="B12" s="94">
        <v>42906</v>
      </c>
    </row>
    <row r="13" spans="1:2" ht="15.75" x14ac:dyDescent="0.25">
      <c r="A13" s="93" t="s">
        <v>171</v>
      </c>
      <c r="B13" s="94">
        <v>42919</v>
      </c>
    </row>
    <row r="14" spans="1:2" ht="15.75" x14ac:dyDescent="0.25">
      <c r="A14" s="93" t="s">
        <v>172</v>
      </c>
      <c r="B14" s="94">
        <v>42936</v>
      </c>
    </row>
    <row r="15" spans="1:2" ht="15.75" x14ac:dyDescent="0.25">
      <c r="A15" s="93" t="s">
        <v>173</v>
      </c>
      <c r="B15" s="94">
        <v>42954</v>
      </c>
    </row>
    <row r="16" spans="1:2" ht="15.75" x14ac:dyDescent="0.25">
      <c r="A16" s="93" t="s">
        <v>174</v>
      </c>
      <c r="B16" s="94">
        <v>42968</v>
      </c>
    </row>
    <row r="17" spans="1:2" ht="15.75" x14ac:dyDescent="0.25">
      <c r="A17" s="93" t="s">
        <v>175</v>
      </c>
      <c r="B17" s="94">
        <v>43024</v>
      </c>
    </row>
    <row r="18" spans="1:2" ht="15.75" x14ac:dyDescent="0.25">
      <c r="A18" s="93" t="s">
        <v>176</v>
      </c>
      <c r="B18" s="94">
        <v>43045</v>
      </c>
    </row>
    <row r="19" spans="1:2" ht="15.75" x14ac:dyDescent="0.25">
      <c r="A19" s="93" t="s">
        <v>177</v>
      </c>
      <c r="B19" s="94">
        <v>43052</v>
      </c>
    </row>
    <row r="20" spans="1:2" ht="15.75" x14ac:dyDescent="0.25">
      <c r="A20" s="93" t="s">
        <v>178</v>
      </c>
      <c r="B20" s="94">
        <v>43077</v>
      </c>
    </row>
    <row r="21" spans="1:2" ht="15.75" x14ac:dyDescent="0.25">
      <c r="A21" s="93" t="s">
        <v>179</v>
      </c>
      <c r="B21" s="94">
        <v>43094</v>
      </c>
    </row>
    <row r="22" spans="1:2" ht="15.75" x14ac:dyDescent="0.25">
      <c r="A22" s="95" t="s">
        <v>160</v>
      </c>
      <c r="B22" s="94">
        <v>43101</v>
      </c>
    </row>
    <row r="23" spans="1:2" ht="15.75" x14ac:dyDescent="0.25">
      <c r="A23" s="95" t="s">
        <v>180</v>
      </c>
      <c r="B23" s="94">
        <v>43108</v>
      </c>
    </row>
    <row r="24" spans="1:2" ht="15.75" x14ac:dyDescent="0.25">
      <c r="A24" s="95" t="s">
        <v>181</v>
      </c>
      <c r="B24" s="94">
        <v>43178</v>
      </c>
    </row>
    <row r="25" spans="1:2" ht="15.75" x14ac:dyDescent="0.25">
      <c r="A25" s="95" t="s">
        <v>182</v>
      </c>
      <c r="B25" s="94">
        <v>43188</v>
      </c>
    </row>
    <row r="26" spans="1:2" ht="15.75" x14ac:dyDescent="0.25">
      <c r="A26" s="95" t="s">
        <v>183</v>
      </c>
      <c r="B26" s="94">
        <v>43189</v>
      </c>
    </row>
    <row r="27" spans="1:2" ht="15.75" x14ac:dyDescent="0.25">
      <c r="A27" s="95" t="s">
        <v>167</v>
      </c>
      <c r="B27" s="94">
        <v>43221</v>
      </c>
    </row>
    <row r="28" spans="1:2" ht="15.75" x14ac:dyDescent="0.25">
      <c r="A28" s="95" t="s">
        <v>184</v>
      </c>
      <c r="B28" s="94">
        <v>43234</v>
      </c>
    </row>
    <row r="29" spans="1:2" ht="15.75" x14ac:dyDescent="0.25">
      <c r="A29" s="95" t="s">
        <v>185</v>
      </c>
      <c r="B29" s="94">
        <v>43255</v>
      </c>
    </row>
    <row r="30" spans="1:2" ht="15.75" x14ac:dyDescent="0.25">
      <c r="A30" s="95" t="s">
        <v>186</v>
      </c>
      <c r="B30" s="94">
        <v>43262</v>
      </c>
    </row>
    <row r="31" spans="1:2" ht="15.75" x14ac:dyDescent="0.25">
      <c r="A31" s="95" t="s">
        <v>187</v>
      </c>
      <c r="B31" s="94">
        <v>43283</v>
      </c>
    </row>
    <row r="32" spans="1:2" ht="15.75" x14ac:dyDescent="0.25">
      <c r="A32" s="95" t="s">
        <v>172</v>
      </c>
      <c r="B32" s="94">
        <v>43301</v>
      </c>
    </row>
    <row r="33" spans="1:2" ht="15.75" x14ac:dyDescent="0.25">
      <c r="A33" s="95" t="s">
        <v>173</v>
      </c>
      <c r="B33" s="94">
        <v>43319</v>
      </c>
    </row>
    <row r="34" spans="1:2" ht="15.75" x14ac:dyDescent="0.25">
      <c r="A34" s="95" t="s">
        <v>188</v>
      </c>
      <c r="B34" s="94">
        <v>43332</v>
      </c>
    </row>
    <row r="35" spans="1:2" ht="15.75" x14ac:dyDescent="0.25">
      <c r="A35" s="95" t="s">
        <v>189</v>
      </c>
      <c r="B35" s="94">
        <v>43388</v>
      </c>
    </row>
    <row r="36" spans="1:2" ht="15.75" x14ac:dyDescent="0.25">
      <c r="A36" s="95" t="s">
        <v>190</v>
      </c>
      <c r="B36" s="94">
        <v>43409</v>
      </c>
    </row>
    <row r="37" spans="1:2" ht="15.75" x14ac:dyDescent="0.25">
      <c r="A37" s="95" t="s">
        <v>191</v>
      </c>
      <c r="B37" s="94">
        <v>43416</v>
      </c>
    </row>
    <row r="38" spans="1:2" ht="15.75" x14ac:dyDescent="0.25">
      <c r="A38" s="95" t="s">
        <v>178</v>
      </c>
      <c r="B38" s="94">
        <v>43442</v>
      </c>
    </row>
    <row r="39" spans="1:2" ht="15.75" x14ac:dyDescent="0.25">
      <c r="A39" s="95" t="s">
        <v>179</v>
      </c>
      <c r="B39" s="94">
        <v>43459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rangos</vt:lpstr>
      <vt:lpstr>'Ficha medición indicador'!Área_de_impresión</vt:lpstr>
      <vt:lpstr>'Ficha tecnica de indicador'!Área_de_impresión</vt:lpstr>
    </vt:vector>
  </TitlesOfParts>
  <Manager/>
  <Company>CONSEJO SUPERIOR DE LA JUDICATURA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Luz Marina Acosta Alvarez</cp:lastModifiedBy>
  <cp:revision/>
  <dcterms:created xsi:type="dcterms:W3CDTF">2007-03-27T20:35:29Z</dcterms:created>
  <dcterms:modified xsi:type="dcterms:W3CDTF">2018-08-13T14:50:12Z</dcterms:modified>
  <cp:category/>
  <cp:contentStatus/>
</cp:coreProperties>
</file>