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Competitividad\"/>
    </mc:Choice>
  </mc:AlternateContent>
  <bookViews>
    <workbookView xWindow="0" yWindow="0" windowWidth="20490" windowHeight="7755" tabRatio="852" firstSheet="1" activeTab="1"/>
  </bookViews>
  <sheets>
    <sheet name="Ficha tecnica de indicador" sheetId="4" r:id="rId1"/>
    <sheet name="Ficha medición indicador" sheetId="12" r:id="rId2"/>
    <sheet name="soporte" sheetId="15" r:id="rId3"/>
    <sheet name="rangos" sheetId="17" r:id="rId4"/>
    <sheet name="Hoja1" sheetId="16" r:id="rId5"/>
  </sheets>
  <definedNames>
    <definedName name="_xlnm._FilterDatabase" localSheetId="2" hidden="1">soporte!$A$5:$J$47</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F7" i="15" l="1"/>
  <c r="I9" i="12" l="1"/>
  <c r="C27" i="12"/>
  <c r="L27" i="12" s="1"/>
  <c r="E26" i="12"/>
  <c r="F26" i="12" s="1"/>
  <c r="L24" i="12"/>
  <c r="L25" i="12"/>
  <c r="L26" i="12"/>
  <c r="L28" i="12"/>
  <c r="L29" i="12"/>
  <c r="L30" i="12"/>
  <c r="L31" i="12"/>
  <c r="L32" i="12"/>
  <c r="L33" i="12"/>
  <c r="L34" i="12"/>
  <c r="L35" i="12"/>
  <c r="L36" i="12"/>
  <c r="L37" i="12"/>
  <c r="L38" i="12"/>
  <c r="L39" i="12"/>
  <c r="L40" i="12"/>
  <c r="L41" i="12"/>
  <c r="L42" i="12"/>
  <c r="L43" i="12"/>
  <c r="L44" i="12"/>
  <c r="L45" i="12"/>
  <c r="L46" i="12"/>
  <c r="L47" i="12"/>
  <c r="F27" i="12"/>
  <c r="C26" i="12"/>
  <c r="C24" i="12"/>
  <c r="C23" i="12"/>
  <c r="C34" i="12"/>
  <c r="F6" i="15" l="1"/>
  <c r="F8" i="15"/>
  <c r="F11" i="15"/>
  <c r="F16" i="15"/>
  <c r="F14" i="15"/>
  <c r="F9" i="15"/>
  <c r="F13" i="15"/>
  <c r="F12" i="15"/>
  <c r="F15" i="15"/>
  <c r="F10" i="15"/>
  <c r="F22" i="15"/>
  <c r="F20" i="15"/>
  <c r="F18" i="15"/>
  <c r="F17" i="15"/>
  <c r="F21" i="15"/>
  <c r="F26" i="15"/>
  <c r="F30" i="15"/>
  <c r="F23" i="15"/>
  <c r="F27" i="15"/>
  <c r="F29" i="15"/>
  <c r="F32" i="15"/>
  <c r="F28" i="15"/>
  <c r="F24" i="15"/>
  <c r="F31" i="15"/>
  <c r="F25" i="15"/>
  <c r="F19" i="15"/>
  <c r="F9" i="12"/>
  <c r="E34" i="12"/>
  <c r="F34" i="12"/>
  <c r="E33" i="12"/>
  <c r="F33" i="12" s="1"/>
  <c r="E32" i="12"/>
  <c r="F32" i="12"/>
  <c r="E31" i="12"/>
  <c r="F31" i="12"/>
  <c r="E30" i="12"/>
  <c r="F30" i="12"/>
  <c r="E29" i="12"/>
  <c r="F29" i="12"/>
  <c r="E28" i="12"/>
  <c r="F28" i="12"/>
  <c r="E27" i="12"/>
  <c r="E25" i="12"/>
  <c r="F25" i="12"/>
  <c r="E24" i="12"/>
  <c r="F24" i="12"/>
  <c r="L23" i="12"/>
  <c r="E23" i="12"/>
  <c r="F23" i="12"/>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<sst xmlns="http://schemas.openxmlformats.org/spreadsheetml/2006/main" count="358" uniqueCount="234">
  <si>
    <t>FICHA TECNICA DE INDICADOR DEL PORCENTAJE DE  PROYECTOS FORMULADOS</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</si>
  <si>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</si>
  <si>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</si>
  <si>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Nombre del indicador</t>
  </si>
  <si>
    <t xml:space="preserve">Porcentaje de Proyectos formulados </t>
  </si>
  <si>
    <t>Objetivo del indicador</t>
  </si>
  <si>
    <t xml:space="preserve">Medir porcentualmente la cantidad de proyectos formulados fente a los proyectos radicados 
</t>
  </si>
  <si>
    <t xml:space="preserve">Fórmula:          </t>
  </si>
  <si>
    <t>(Número de Proyectos formulados / Número de Proyectos radicados Fontur)*100</t>
  </si>
  <si>
    <t xml:space="preserve">Escala:            </t>
  </si>
  <si>
    <t>Porcentaje</t>
  </si>
  <si>
    <t xml:space="preserve">Fuentes de datos: </t>
  </si>
  <si>
    <t>Informe de proyectos radicados y formulados</t>
  </si>
  <si>
    <t>Tipo de Indicador</t>
  </si>
  <si>
    <t>Eficiencia</t>
  </si>
  <si>
    <t>Períodicidad cálculo:</t>
  </si>
  <si>
    <t>Semestral</t>
  </si>
  <si>
    <t>Tendencia</t>
  </si>
  <si>
    <t>Creciente</t>
  </si>
  <si>
    <t>Nivel de referencia:</t>
  </si>
  <si>
    <t>Criterio para establecer el nivel de referencia:</t>
  </si>
  <si>
    <t>Tendencia Histórica</t>
  </si>
  <si>
    <t>Nivel de desagregación:</t>
  </si>
  <si>
    <t>Gerencia de Promoción y Mercadeo, Gerencia de Competitividad y Apoyo a las Regiones, y Gerencia de Infraestructura</t>
  </si>
  <si>
    <t xml:space="preserve">Método de Graficación: </t>
  </si>
  <si>
    <t>Diagrama de barras</t>
  </si>
  <si>
    <t>RESPONSABILIDADES</t>
  </si>
  <si>
    <t>Responsable del cálculo:</t>
  </si>
  <si>
    <t xml:space="preserve">Gerente de Promoción y Mercadeo, Gerente de Competitividad y Apoyo a las Regiones, Gerente de Infraestructura </t>
  </si>
  <si>
    <t>Responsable del seguimiento y análisis:</t>
  </si>
  <si>
    <t>Gerente de  Planeación Fontur</t>
  </si>
  <si>
    <t>Observaciones:</t>
  </si>
  <si>
    <t>En el análisis indicar la causa por la cual no fue formulado el proyecto viable.</t>
  </si>
  <si>
    <t>Se cumplió con la meta esperada para el periodo.</t>
  </si>
  <si>
    <t>Desviación tolerable: el resultado se desvia de la meta esperada hasta en un 7%.</t>
  </si>
  <si>
    <t>Cumple la meta, se recomienda hacer seguimiento para no sobrepasar el límite.</t>
  </si>
  <si>
    <t>Advertencia: No se cumplió la meta esperada para el periodo.</t>
  </si>
  <si>
    <t>No hay medición</t>
  </si>
  <si>
    <r>
      <t xml:space="preserve">Proceso: </t>
    </r>
    <r>
      <rPr>
        <sz val="10"/>
        <color rgb="FFA21984"/>
        <rFont val="Arial"/>
        <family val="2"/>
      </rPr>
      <t>Gestión de Proyectos</t>
    </r>
  </si>
  <si>
    <t>Información del indicador</t>
  </si>
  <si>
    <t>Período reportado</t>
  </si>
  <si>
    <t>La meta es 0, especifique en el ANALISIS DE DATOS el resultado de la medición con respecto a la meta programada</t>
  </si>
  <si>
    <t>Nombre del indicador:</t>
  </si>
  <si>
    <t>Fórmula</t>
  </si>
  <si>
    <t>Meta</t>
  </si>
  <si>
    <t>Resultado del período reportado</t>
  </si>
  <si>
    <t>Periodicidad</t>
  </si>
  <si>
    <t>Porcentaje de proyectos formulados</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</si>
  <si>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</si>
  <si>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</si>
  <si>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</si>
  <si>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</si>
  <si>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</si>
  <si>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</si>
  <si>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</si>
  <si>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</si>
  <si>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</si>
  <si>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</si>
  <si>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</si>
  <si>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</si>
  <si>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</si>
  <si>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</si>
  <si>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</si>
  <si>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</si>
  <si>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</si>
  <si>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</si>
  <si>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</si>
  <si>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</si>
  <si>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</si>
  <si>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</si>
  <si>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</si>
  <si>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</si>
  <si>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</si>
  <si>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INFORME DE PROYECTOS RADICADOS Y FORMULADOS</t>
  </si>
  <si>
    <t>Código del Proyecto</t>
  </si>
  <si>
    <t>Nombre del Proyecto</t>
  </si>
  <si>
    <t>Fecha de Radicación</t>
  </si>
  <si>
    <t>Fecha de formulación</t>
  </si>
  <si>
    <t>N° Dias</t>
  </si>
  <si>
    <t>Línea Estratégica a la que aplica</t>
  </si>
  <si>
    <t>Programa</t>
  </si>
  <si>
    <t>Valor del proyecto en pesos Col</t>
  </si>
  <si>
    <t>Causa de No Formulación</t>
  </si>
  <si>
    <t>FNTP-270-2017</t>
  </si>
  <si>
    <t>CUMBRE GLOBAL INTERSECTORIAL PARA LA PROTECCIÓN DE LA NIÑEZ Y ADOLESCENCIA DE LA EXPLOTACIÓN SEXUAL EN EL CONTEXTO DE LOS VIAJES Y EL TURISMO</t>
  </si>
  <si>
    <t>Mejoramiento de la competitividad turística - 2018</t>
  </si>
  <si>
    <t>Programa 2: Formación, capacitación y sensibilización turística.</t>
  </si>
  <si>
    <t>Presento demoras por la definicion de las actividades por parte del proponente.</t>
  </si>
  <si>
    <t>FNTP-001-2018</t>
  </si>
  <si>
    <t>Diseño y mantenimiento de la página web #OJOSENTODASPARTES</t>
  </si>
  <si>
    <t>Innovación y desarrollo tecnológico - 2018</t>
  </si>
  <si>
    <t>FNTP-269-2017</t>
  </si>
  <si>
    <t>II CONGRESO DE JÓVENES LÍDERES EN TURISMO - COTELCO</t>
  </si>
  <si>
    <t>Mejoramiento a la compatitividad turística</t>
  </si>
  <si>
    <t xml:space="preserve">Presento demoras en su formulación por no recibir cotizaciones dentro de los tiempos de formulacion </t>
  </si>
  <si>
    <t>FNTP-281-2017</t>
  </si>
  <si>
    <t>X ENCUENTRO ACOLAP PERSPECTIVA 360° APRENDIENDO DE LOS MODELOS EXITOSOS</t>
  </si>
  <si>
    <t>FNTP-011-2018</t>
  </si>
  <si>
    <t>REALIZAR LOS EVENTOS DEL MINISTERIO DE COMERCIO, INDUSTRIA Y TURISMO PARA EL AÑO 2018</t>
  </si>
  <si>
    <t>FNTP-273-2017</t>
  </si>
  <si>
    <t>MANUAL DE BUENAS PRÁCTICAS DE SERVICIO DE TURISMO ACCESIBLE PARA PRESTADORES DE SERVICIOS TURÍSTICOS, DE ACUERDO CON LOS DIFERENTES TIPOS DE DISCAPACIDAD</t>
  </si>
  <si>
    <t xml:space="preserve">El concepto solicitado a Tributaria presento demoras ya que debia ser validado con un asesor externo especialista en el tema. </t>
  </si>
  <si>
    <t>FNTP-002-2018</t>
  </si>
  <si>
    <t>FOROS REGIONALES ADITT 2018</t>
  </si>
  <si>
    <t>FNTP-280-2017</t>
  </si>
  <si>
    <t>Diseño de producto turístico y ruta turística ciénaga de la Leche</t>
  </si>
  <si>
    <t>Programa 1: Adecuación de la oferta turística</t>
  </si>
  <si>
    <t>FNTP-276-2017</t>
  </si>
  <si>
    <t>CAPACITACIÓN Y CERTIFICACIÓN CIS (CERTIFIED INCENTIVE SPECIALIST) PARA EL FORTALECIMIENTO DEL TURISMO DE REUNIONES</t>
  </si>
  <si>
    <t>El proyecto presento demoras en su formulación dado que el estudio de mercados fue dificil teniendo encuenta el perfil del proveedor. El proponente presentó demoras en el envió de la información solicitada por Fontur para continuar con la formulación</t>
  </si>
  <si>
    <t>FNTP-007-2018</t>
  </si>
  <si>
    <t>MISIÓN ESPAÑA PARA EMPRESARIOS DEL TRANSPORTE ESPECIALIZADO DEL TURISMO</t>
  </si>
  <si>
    <t>FNTP-274-2017</t>
  </si>
  <si>
    <t>DIPLOMADO EN TURISMO INCLUYENTE Y ACCESIBLE</t>
  </si>
  <si>
    <t>El proyecto presento demoras en su formulación dado que el estudio de mercados fue dificil teniendo encuenta el perfil de los conferencistas</t>
  </si>
  <si>
    <t>FNTP-020-2018</t>
  </si>
  <si>
    <t>1ER ENCUENTRO DE LA CADENA TURISTICA DEL CARIBE COLOMBIANO</t>
  </si>
  <si>
    <t>FNTP-017-2018</t>
  </si>
  <si>
    <t>XXIX CONGRESO NACIONAL DE TRANSPORTE Y TURISMO ADITT, UN BALANCE DE LA POLÍTICA PÚBLICA EN COLOMBIA</t>
  </si>
  <si>
    <t>FNTP-267-2017</t>
  </si>
  <si>
    <t>DISEÑO DEL PRODUCTO TURÍSTICO PARA LOS DESTINOS DE TURISMO Y PAZ</t>
  </si>
  <si>
    <t>FNTP-013-2018</t>
  </si>
  <si>
    <t>JORNADAS DE INTERCAMBIO, COOPERACIÓN HORIZONTAL Y SENSIBILIZACIÓN DEL PROGRAMA TURISMO Y PAZ</t>
  </si>
  <si>
    <t>Presento demoras en su formulación por no recibir cotizaciones dentro de los tiempos de formulacion ni las respuestas a las aclaraciones por parte del proponente.</t>
  </si>
  <si>
    <t>FNTP-032-2018</t>
  </si>
  <si>
    <t>Fortalecimiento de la competitividad del sector gastronómico a través de talleres de innovación, en cuatro ciudades de Colombia, en el marco del Simposio Gastronómico Internacional Alimentarte 2018</t>
  </si>
  <si>
    <t>Formación, capacitación y sensibilización turística - 2018</t>
  </si>
  <si>
    <t>FNTP-012-2018</t>
  </si>
  <si>
    <t>ESTRUCTURACIÓN DE PLANES DE NEGOCIO EN DESTINOS DE POSCONFLICTO</t>
  </si>
  <si>
    <t>Se reformulo dado que las actividades del proyecto no estaban de acuerdo con el Manual. Por solicitud de la Gerente de Competitividad el presupuesto fue sujeto a ajustes, realizando nuevamente estudio de mercado.</t>
  </si>
  <si>
    <t>FNTP-044-2018</t>
  </si>
  <si>
    <t>XXIII CONGRESO NACIONAL DE AGENCIAS DE VIAJES</t>
  </si>
  <si>
    <t>FNTP-049-2018</t>
  </si>
  <si>
    <t>FASE 2: CERTIFICACIÓN DE LA NTS TS 001-1 Y SU MANTENIMIENTO EN CINCO DESTINOS PERTENECIENTES A LOS DOCE CORREDORES TURÍSTICOS</t>
  </si>
  <si>
    <t>Calidad turística - 2018</t>
  </si>
  <si>
    <t>FNTP-064-2018</t>
  </si>
  <si>
    <t>Fase 1: Implementación de la NTS TS 001-1 en un área turística delimitada dentro de tres destinos turísticos de Colombia</t>
  </si>
  <si>
    <t>FNTP-036-2018</t>
  </si>
  <si>
    <t>PROGRAMA DE INMERSIÓN CON FORMADORES NATIVOS PARA HASTA 100 PROFESORES DE INGLÉS, PERTENECIENTES A COLEGIOS AMIGOS DEL TURISMO</t>
  </si>
  <si>
    <t xml:space="preserve">El formulador presento incapacidad y durante  este tiempo el proyecto  no  fue reasignado  para su formulación, sin embargo, una vez fue reasignado el formulador tomo 26 dias para la formulación. </t>
  </si>
  <si>
    <t>FNTP-046-2018</t>
  </si>
  <si>
    <t>I CURSO DE INGLES DIRIGIDO A GUÍAS DE TURISMO EN EL CORREDOR TURÍSTICO DEL PCC</t>
  </si>
  <si>
    <t>FNTP-050-2018</t>
  </si>
  <si>
    <t>CONGRESO NACIONAL DE HOTELERÍA 2018: EL HUÉSPED EN EL CENTRO DEL NEGOCIO HOTELERO</t>
  </si>
  <si>
    <t>FNTP-045-2018</t>
  </si>
  <si>
    <t>Misión Académica a México - Fusión de conocimientos tradicionales: El futuro del ecoturismo comunitario en la Bahía de Cispatá (San Antero, Córdoba)</t>
  </si>
  <si>
    <t xml:space="preserve">Presento demoras por que no se presentaron oportunamente las respuesta a las aclaraciones </t>
  </si>
  <si>
    <t>FNTP-042-2018</t>
  </si>
  <si>
    <t>BECAS A LA EXCELENCIA EN TURISMO PARA ESTUDIANTES DE COLEGIOS AMIGOS DEL TURISMO - FASE III</t>
  </si>
  <si>
    <t>Presento demoras por que no se habia definido las actividades por parte del proponente</t>
  </si>
  <si>
    <t>FNTP-054-2018</t>
  </si>
  <si>
    <t>Elaborar un folleto informativo sobre el registro de parques de diversiones y/o atracciones y dispositivos de entretenimiento familiar</t>
  </si>
  <si>
    <t>Mejoramiento de la competitividad turística</t>
  </si>
  <si>
    <t>Seguridad turística</t>
  </si>
  <si>
    <t>FNTP-048-2018</t>
  </si>
  <si>
    <t>FORTALECIMIENTO DEL ECOTURISMO EN COLOMBIA FRENTE AL MERCADO INTERNACIONAL</t>
  </si>
  <si>
    <t>Planificación turística</t>
  </si>
  <si>
    <t>FNTP-279-2017</t>
  </si>
  <si>
    <t>I CONGRESO NACIONAL E INTERNACIONAL DETURISMO EN TERRITORIOS DE PAZ</t>
  </si>
  <si>
    <t>Devuelto</t>
  </si>
  <si>
    <t xml:space="preserve">El proyecto fue devuelto ya que el proponente no respondio las aclaraciones. </t>
  </si>
  <si>
    <t>FNTP-030-2018</t>
  </si>
  <si>
    <t>IMPLEMENTACIÓN DE LA NORMA TÉCNICA NTS TS 001-1 PARQUE ARQUEOLÓGICO DE SAN AGUSTÍN Y ALTO DE LOS ÍDOLOS</t>
  </si>
  <si>
    <t xml:space="preserve">El proyecto fue devuelto por que el proponente no respondio aclaraciones en los tiempos establecidos para tal fin </t>
  </si>
  <si>
    <t>FNTP-033-2018</t>
  </si>
  <si>
    <t>MISIÓN ACADÉMICA A MÉXICO (FUSIÓN DE CONOCIMIENTOS TRADICIONALES: EL FUTURO DEL ECOTURISMO COMUNITARIO EN LA BAHÍA DE CISPATÁ, SAN ANTERO CÓRDOBA)</t>
  </si>
  <si>
    <t>El proponente no podia presentar proyectos</t>
  </si>
  <si>
    <t>FNTP-268-2017</t>
  </si>
  <si>
    <t>CONOCIMIENTOS TRADICIONALES EL FUTURO DEL ECOTURISMO COMUNITARIO EN LA BAHÍA DE CISPATA, SAN ANTERO, CÓRDOBA</t>
  </si>
  <si>
    <t xml:space="preserve">Devuelto </t>
  </si>
  <si>
    <t>Se devolvio por quer las actividades del proyecto no estaban de acuerdo con el programa</t>
  </si>
  <si>
    <t>FNTP-055-2018</t>
  </si>
  <si>
    <t>CIERRE DE BRECHAS DE LOS REQUISITOS ACTUALIZADOS DEL ESQUEMA SERVICERT EN HASTA CUATRO PLAYAS UBICADAS DENTRO DE ÁREAS PROTEGIDAS EN COLOMBIA</t>
  </si>
  <si>
    <t xml:space="preserve">Se devuelve el proyecto al proponente por superar los tiempos establecidos y la prorroga adicional. </t>
  </si>
  <si>
    <t>FNTP-058-2018</t>
  </si>
  <si>
    <t>VII CONGRESO DE AVITURISMO 2018 - "FERIA DE AVES DE SUDAMÉRICA".</t>
  </si>
  <si>
    <t>En formulacion</t>
  </si>
  <si>
    <t>FNTP-061-2018</t>
  </si>
  <si>
    <t>Fase 1: Implementación de la NTS TS 001-1 en un área turística delimitada dentro del Municipio de Chinchiná, Caldas</t>
  </si>
  <si>
    <t>FNTP-063-2018</t>
  </si>
  <si>
    <t>Agenda Académica del XVI Congreso Gastronómico de la Ciudad de Popayán</t>
  </si>
  <si>
    <t>FNTP-066-2018</t>
  </si>
  <si>
    <t>Fortalecimiento del uso turístico de las plazas de mercado del país</t>
  </si>
  <si>
    <t>FNTP-014-2018</t>
  </si>
  <si>
    <t>GLOBAL BIRD DAY COLOMBIA 2018</t>
  </si>
  <si>
    <t>Retirado</t>
  </si>
  <si>
    <t>El proyecto fue retirado por el proponente</t>
  </si>
  <si>
    <t>FNTP-015-2018</t>
  </si>
  <si>
    <t>DIPLOMADO EN MARKETING DIGITAL PARA HOTELES Y DIPLOMADO EN GESTIÓN DE RECURSOS HUMANOS EN LA HOTELERÍA</t>
  </si>
  <si>
    <t>FNTP-016-2018</t>
  </si>
  <si>
    <t>ASISTENCIA TÉCNICA PARA LA IMPLEMENTACIÓN DEL PROGRAMA BANDERA AZUL EN COLOMBIA A TRAVÉS DEL OPERADOR NACIONAL</t>
  </si>
  <si>
    <t>Programa 3: Calidad turística Empresarial</t>
  </si>
  <si>
    <t>FNTP-018-2018</t>
  </si>
  <si>
    <t>TOURISM INNOVATION CHALLENGE</t>
  </si>
  <si>
    <t>FNTP-035-2018</t>
  </si>
  <si>
    <t>CAPACITACIÓN DE INGLÉS PARA 5000 PERSONAS VINCULADAS AL SECTOR TURISMO</t>
  </si>
  <si>
    <t>FNTP-059-2018</t>
  </si>
  <si>
    <t>MISIÓN INTERNACIONAL CONFERENCIA REVENUE (ROC) Y TECNOLOGÍA PARA HOTELES (HITEC)</t>
  </si>
  <si>
    <t>Festivos 2017</t>
  </si>
  <si>
    <t>Festivos 2018</t>
  </si>
  <si>
    <t>1 enero: Año Nuevo</t>
  </si>
  <si>
    <t>9 enero: Día de los Reyes Magos</t>
  </si>
  <si>
    <t>8 enero: Día de los Reyes Magos</t>
  </si>
  <si>
    <t>20 marzo: Día de San José</t>
  </si>
  <si>
    <t>19 marzo: Día de San José</t>
  </si>
  <si>
    <t>9 abril: Domingo de Ramos</t>
  </si>
  <si>
    <t xml:space="preserve">29 marzo: Jueves santo </t>
  </si>
  <si>
    <t>13 abril: Jueves Santo</t>
  </si>
  <si>
    <t>30 marzo: viernes Santo</t>
  </si>
  <si>
    <t>14 abril: Viernes Santo</t>
  </si>
  <si>
    <t>1 mayo: Día del Trabajo</t>
  </si>
  <si>
    <t>16 abril: Domingo de Resurrección</t>
  </si>
  <si>
    <t>14 mayo: Día de la Ascensión</t>
  </si>
  <si>
    <t>4 junio: Corpus Christi</t>
  </si>
  <si>
    <t>29 mayo: Día de la Ascensión</t>
  </si>
  <si>
    <t>11 junio: Sagrado Corazón</t>
  </si>
  <si>
    <t>19 junio: Corpus Christi</t>
  </si>
  <si>
    <t>2 julio: San Pedro y San Pablo</t>
  </si>
  <si>
    <t>26 junio: Sagrado Corazón</t>
  </si>
  <si>
    <t>20 julio: Día de la Independencia</t>
  </si>
  <si>
    <t>3 julio: San Pedro y San Pablo</t>
  </si>
  <si>
    <t>7 agosto: Batalla de Boyacá</t>
  </si>
  <si>
    <t>20 agosto: La asunción de la Virgen</t>
  </si>
  <si>
    <t>15 octubre: Día de la Raza</t>
  </si>
  <si>
    <t>21 agosto: La asunción de la Virgen</t>
  </si>
  <si>
    <t>5 noviembre: Todos los Santos</t>
  </si>
  <si>
    <t>16 octubre: Día de la Raza</t>
  </si>
  <si>
    <t>12 noviembre: Independencia de Cartagena</t>
  </si>
  <si>
    <t>6 noviembre: Todos los Santos</t>
  </si>
  <si>
    <t>8 diciembre: Día de la Inmaculada Concepción</t>
  </si>
  <si>
    <t>13 noviembre: Independencia de Cartagena</t>
  </si>
  <si>
    <t>25 diciembre: Día de Navidad</t>
  </si>
  <si>
    <t>34 dias</t>
  </si>
  <si>
    <t>Noviembre de 2017 a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</si>
</sst>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_-&quot;$&quot;\ * #,##0_-;\-&quot;$&quot;\ * #,##0_-;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8"/>
      <name val="Calibri"/>
      <family val="2"/>
      <scheme val="minor"/>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10"/>
      <name val="Arial"/>
      <family val="2"/>
    </font>
    <font>
      <sz val="10"/>
      <name val="Arial"/>
      <family val="2"/>
    </font>
    <font>
      <b/>
      <sz val="16"/>
      <color theme="1"/>
      <name val="Calibri"/>
      <family val="2"/>
      <scheme val="minor"/>
    </font>
    <font>
      <sz val="12"/>
      <color theme="1"/>
      <name val="Calibri"/>
      <family val="2"/>
      <scheme val="minor"/>
    </font>
    <font>
      <b/>
      <sz val="10"/>
      <color theme="0"/>
      <name val="Arial"/>
      <family val="2"/>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0000"/>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43" fontId="5"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4" fillId="0" borderId="0"/>
    <xf numFmtId="0" fontId="23" fillId="0" borderId="0"/>
    <xf numFmtId="44" fontId="2" fillId="0" borderId="0" applyFont="0" applyFill="0" applyBorder="0" applyAlignment="0" applyProtection="0"/>
    <xf numFmtId="164" fontId="24" fillId="0" borderId="0" applyFont="0" applyFill="0" applyBorder="0" applyAlignment="0" applyProtection="0"/>
    <xf numFmtId="9" fontId="25" fillId="0" borderId="0" applyFont="0" applyFill="0" applyBorder="0" applyAlignment="0" applyProtection="0"/>
    <xf numFmtId="0" fontId="1" fillId="0" borderId="0"/>
  </cellStyleXfs>
  <cellXfs count="146">
    <xf numFmtId="0" fontId="0" fillId="0" borderId="0" xfId="0"/>
    <xf numFmtId="0" fontId="14" fillId="2" borderId="10" xfId="5" applyFont="1" applyFill="1" applyBorder="1" applyAlignment="1">
      <alignment horizontal="left" vertical="center" wrapText="1"/>
    </xf>
    <xf numFmtId="0" fontId="9" fillId="2" borderId="0" xfId="5" applyFont="1" applyFill="1"/>
    <xf numFmtId="0" fontId="9"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15" fillId="2" borderId="5" xfId="5" applyFont="1" applyFill="1" applyBorder="1" applyAlignment="1">
      <alignment horizontal="center" vertical="center" wrapText="1"/>
    </xf>
    <xf numFmtId="0" fontId="4" fillId="2" borderId="0" xfId="5" applyFont="1" applyFill="1" applyAlignment="1">
      <alignment vertical="center"/>
    </xf>
    <xf numFmtId="0" fontId="9"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3" fillId="2" borderId="4" xfId="5" applyFont="1" applyFill="1" applyBorder="1" applyAlignment="1">
      <alignment horizontal="left"/>
    </xf>
    <xf numFmtId="0" fontId="14" fillId="2" borderId="7" xfId="5" applyFont="1" applyFill="1" applyBorder="1" applyAlignment="1">
      <alignment horizontal="left" vertical="top" wrapText="1"/>
    </xf>
    <xf numFmtId="0" fontId="18" fillId="0" borderId="0" xfId="4" applyFont="1"/>
    <xf numFmtId="0" fontId="18" fillId="0" borderId="0" xfId="4" applyFont="1" applyProtection="1">
      <protection hidden="1"/>
    </xf>
    <xf numFmtId="0" fontId="15" fillId="0" borderId="2" xfId="4" applyFont="1" applyBorder="1" applyProtection="1">
      <protection locked="0"/>
    </xf>
    <xf numFmtId="0" fontId="15" fillId="0" borderId="3" xfId="4" applyFont="1" applyBorder="1" applyProtection="1">
      <protection locked="0"/>
    </xf>
    <xf numFmtId="0" fontId="15" fillId="0" borderId="9" xfId="4" applyFont="1" applyBorder="1" applyProtection="1">
      <protection locked="0"/>
    </xf>
    <xf numFmtId="0" fontId="15" fillId="0" borderId="0" xfId="4" applyFont="1" applyProtection="1">
      <protection locked="0"/>
    </xf>
    <xf numFmtId="0" fontId="18" fillId="0" borderId="0" xfId="4" applyFont="1" applyProtection="1">
      <protection locked="0"/>
    </xf>
    <xf numFmtId="0" fontId="15" fillId="2" borderId="0" xfId="4" applyFont="1" applyFill="1"/>
    <xf numFmtId="0" fontId="15" fillId="2" borderId="0" xfId="4" applyFont="1" applyFill="1" applyProtection="1">
      <protection hidden="1"/>
    </xf>
    <xf numFmtId="0" fontId="18" fillId="2" borderId="0" xfId="4" applyFont="1" applyFill="1"/>
    <xf numFmtId="0" fontId="18" fillId="2" borderId="0" xfId="4" applyFont="1" applyFill="1" applyProtection="1">
      <protection hidden="1"/>
    </xf>
    <xf numFmtId="0" fontId="18" fillId="2" borderId="0" xfId="4" applyFont="1" applyFill="1" applyProtection="1">
      <protection locked="0"/>
    </xf>
    <xf numFmtId="0" fontId="20" fillId="2" borderId="0" xfId="4" applyFont="1" applyFill="1" applyProtection="1">
      <protection locked="0"/>
    </xf>
    <xf numFmtId="0" fontId="4" fillId="2" borderId="0" xfId="4" applyFill="1" applyAlignment="1" applyProtection="1">
      <alignment horizontal="center"/>
      <protection locked="0"/>
    </xf>
    <xf numFmtId="166" fontId="4" fillId="2" borderId="0" xfId="7" applyFill="1" applyAlignment="1" applyProtection="1">
      <alignment horizontal="left"/>
      <protection locked="0"/>
    </xf>
    <xf numFmtId="9" fontId="4" fillId="2" borderId="0" xfId="8" applyFill="1" applyAlignment="1" applyProtection="1">
      <alignment horizontal="left"/>
      <protection locked="0"/>
    </xf>
    <xf numFmtId="170" fontId="18" fillId="2" borderId="0" xfId="7" applyNumberFormat="1" applyFont="1" applyFill="1" applyProtection="1">
      <protection hidden="1"/>
    </xf>
    <xf numFmtId="169" fontId="4" fillId="2" borderId="0" xfId="6" applyNumberFormat="1" applyFill="1" applyAlignment="1" applyProtection="1">
      <alignment horizontal="center"/>
      <protection locked="0"/>
    </xf>
    <xf numFmtId="9" fontId="4" fillId="2" borderId="0" xfId="8" applyFill="1" applyAlignment="1">
      <alignment horizontal="left"/>
    </xf>
    <xf numFmtId="168" fontId="19" fillId="2" borderId="0" xfId="6" applyNumberFormat="1" applyFont="1" applyFill="1" applyAlignment="1" applyProtection="1">
      <alignment horizontal="center"/>
      <protection locked="0"/>
    </xf>
    <xf numFmtId="0" fontId="4" fillId="2" borderId="5" xfId="4" applyFill="1" applyBorder="1" applyAlignment="1" applyProtection="1">
      <alignment horizontal="left"/>
      <protection locked="0"/>
    </xf>
    <xf numFmtId="0" fontId="4" fillId="2" borderId="6" xfId="4" applyFill="1" applyBorder="1" applyAlignment="1" applyProtection="1">
      <alignment horizontal="left"/>
      <protection locked="0"/>
    </xf>
    <xf numFmtId="0" fontId="15" fillId="2" borderId="0" xfId="4" applyFont="1" applyFill="1" applyAlignment="1">
      <alignment horizontal="center" vertical="center" wrapText="1"/>
    </xf>
    <xf numFmtId="0" fontId="15" fillId="2" borderId="0" xfId="4" applyFont="1" applyFill="1" applyAlignment="1" applyProtection="1">
      <alignment horizontal="center" vertical="center" wrapText="1"/>
      <protection hidden="1"/>
    </xf>
    <xf numFmtId="0" fontId="14" fillId="0" borderId="4" xfId="4" applyFont="1" applyBorder="1" applyProtection="1">
      <protection locked="0"/>
    </xf>
    <xf numFmtId="0" fontId="14" fillId="2" borderId="7" xfId="4" applyFont="1" applyFill="1" applyBorder="1" applyAlignment="1" applyProtection="1">
      <alignment horizontal="left" vertical="top"/>
      <protection locked="0"/>
    </xf>
    <xf numFmtId="0" fontId="14" fillId="0" borderId="10" xfId="4" applyFont="1" applyBorder="1" applyAlignment="1" applyProtection="1">
      <alignment vertical="center"/>
      <protection locked="0"/>
    </xf>
    <xf numFmtId="0" fontId="4" fillId="2" borderId="0" xfId="6" applyNumberFormat="1" applyFill="1" applyAlignment="1" applyProtection="1">
      <alignment horizontal="center"/>
      <protection locked="0"/>
    </xf>
    <xf numFmtId="0" fontId="4" fillId="2" borderId="1" xfId="4" applyFill="1" applyBorder="1" applyAlignment="1" applyProtection="1">
      <alignment horizontal="left" vertical="justify"/>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ill="1" applyBorder="1" applyAlignment="1" applyProtection="1">
      <alignment horizontal="center" vertical="top" wrapText="1"/>
      <protection locked="0"/>
    </xf>
    <xf numFmtId="0" fontId="16" fillId="7" borderId="13" xfId="4" applyFont="1" applyFill="1" applyBorder="1" applyAlignment="1">
      <alignment vertical="center" wrapText="1"/>
    </xf>
    <xf numFmtId="0" fontId="16" fillId="7" borderId="13" xfId="4" applyFont="1" applyFill="1" applyBorder="1" applyAlignment="1" applyProtection="1">
      <alignment horizontal="center" vertical="center" wrapText="1"/>
      <protection locked="0"/>
    </xf>
    <xf numFmtId="0" fontId="19" fillId="6" borderId="14" xfId="4" applyFont="1" applyFill="1" applyBorder="1" applyAlignment="1" applyProtection="1">
      <alignment horizontal="left" vertical="center" wrapText="1"/>
      <protection locked="0"/>
    </xf>
    <xf numFmtId="0" fontId="16"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Border="1" applyAlignment="1">
      <alignment vertical="center" wrapText="1"/>
    </xf>
    <xf numFmtId="0" fontId="4" fillId="3" borderId="9" xfId="4" applyFill="1" applyBorder="1" applyAlignment="1">
      <alignment vertical="center"/>
    </xf>
    <xf numFmtId="0" fontId="4" fillId="4" borderId="9" xfId="4" applyFill="1" applyBorder="1" applyAlignment="1">
      <alignment vertical="center"/>
    </xf>
    <xf numFmtId="0" fontId="4" fillId="5" borderId="9" xfId="4" applyFill="1" applyBorder="1" applyAlignment="1">
      <alignment vertical="center"/>
    </xf>
    <xf numFmtId="0" fontId="4" fillId="0" borderId="5" xfId="4" applyBorder="1" applyAlignment="1">
      <alignment vertical="center"/>
    </xf>
    <xf numFmtId="0" fontId="18" fillId="2" borderId="2" xfId="4" applyFont="1" applyFill="1" applyBorder="1" applyProtection="1">
      <protection locked="0"/>
    </xf>
    <xf numFmtId="0" fontId="18" fillId="2" borderId="3" xfId="4" applyFont="1" applyFill="1" applyBorder="1" applyProtection="1">
      <protection locked="0"/>
    </xf>
    <xf numFmtId="0" fontId="18" fillId="2" borderId="4" xfId="4" applyFont="1" applyFill="1" applyBorder="1" applyProtection="1">
      <protection locked="0"/>
    </xf>
    <xf numFmtId="0" fontId="18" fillId="2" borderId="9" xfId="4" applyFont="1" applyFill="1" applyBorder="1" applyProtection="1">
      <protection locked="0"/>
    </xf>
    <xf numFmtId="0" fontId="18" fillId="2" borderId="10" xfId="4" applyFont="1" applyFill="1" applyBorder="1" applyProtection="1">
      <protection locked="0"/>
    </xf>
    <xf numFmtId="0" fontId="4" fillId="2" borderId="9" xfId="4" applyFill="1" applyBorder="1" applyAlignment="1" applyProtection="1">
      <alignment horizontal="left" vertical="justify"/>
      <protection locked="0"/>
    </xf>
    <xf numFmtId="9" fontId="4" fillId="2" borderId="10" xfId="8" applyFill="1" applyBorder="1" applyAlignment="1" applyProtection="1">
      <alignment horizontal="left"/>
      <protection locked="0"/>
    </xf>
    <xf numFmtId="0" fontId="4" fillId="2" borderId="9" xfId="4" applyFill="1" applyBorder="1" applyAlignment="1" applyProtection="1">
      <alignment horizontal="center" vertical="justify"/>
      <protection locked="0"/>
    </xf>
    <xf numFmtId="0" fontId="4" fillId="2" borderId="5" xfId="4" applyFill="1" applyBorder="1" applyAlignment="1" applyProtection="1">
      <alignment horizontal="center" vertical="justify"/>
      <protection locked="0"/>
    </xf>
    <xf numFmtId="0" fontId="18" fillId="2" borderId="6" xfId="4" applyFont="1" applyFill="1" applyBorder="1" applyProtection="1">
      <protection locked="0"/>
    </xf>
    <xf numFmtId="0" fontId="18" fillId="2" borderId="7" xfId="4" applyFont="1" applyFill="1" applyBorder="1" applyProtection="1">
      <protection locked="0"/>
    </xf>
    <xf numFmtId="0" fontId="0" fillId="2" borderId="0" xfId="0" applyFill="1"/>
    <xf numFmtId="0" fontId="0" fillId="2" borderId="0" xfId="0" applyFill="1" applyAlignment="1">
      <alignment wrapText="1"/>
    </xf>
    <xf numFmtId="0" fontId="0" fillId="2" borderId="2" xfId="0" applyFill="1" applyBorder="1"/>
    <xf numFmtId="0" fontId="0" fillId="2" borderId="9" xfId="0" applyFill="1" applyBorder="1"/>
    <xf numFmtId="0" fontId="14" fillId="2" borderId="4" xfId="0" applyFont="1" applyFill="1" applyBorder="1" applyAlignment="1">
      <alignment wrapText="1"/>
    </xf>
    <xf numFmtId="0" fontId="14" fillId="2" borderId="10" xfId="0" applyFont="1" applyFill="1" applyBorder="1" applyAlignment="1">
      <alignment vertical="center" wrapText="1"/>
    </xf>
    <xf numFmtId="0" fontId="7" fillId="2" borderId="9" xfId="0" applyFont="1" applyFill="1" applyBorder="1"/>
    <xf numFmtId="0" fontId="14" fillId="2" borderId="10" xfId="0" applyFont="1" applyFill="1" applyBorder="1" applyAlignment="1">
      <alignment vertical="top"/>
    </xf>
    <xf numFmtId="0" fontId="22" fillId="7" borderId="21" xfId="0" applyFont="1" applyFill="1" applyBorder="1" applyAlignment="1">
      <alignment horizontal="center" vertical="center" wrapText="1"/>
    </xf>
    <xf numFmtId="49" fontId="0" fillId="0" borderId="21" xfId="0" applyNumberFormat="1" applyBorder="1" applyAlignment="1">
      <alignment horizontal="left" vertical="top" wrapText="1"/>
    </xf>
    <xf numFmtId="14" fontId="0" fillId="0" borderId="21" xfId="0" applyNumberFormat="1" applyBorder="1" applyAlignment="1">
      <alignment horizontal="left" vertical="top" wrapText="1"/>
    </xf>
    <xf numFmtId="164" fontId="0" fillId="0" borderId="21" xfId="12" applyFont="1" applyBorder="1" applyAlignment="1">
      <alignment horizontal="left" vertical="top" wrapText="1"/>
    </xf>
    <xf numFmtId="0" fontId="4" fillId="0" borderId="21" xfId="0" applyFont="1" applyBorder="1" applyAlignment="1">
      <alignment horizontal="left" vertical="top" wrapText="1"/>
    </xf>
    <xf numFmtId="0" fontId="4" fillId="2" borderId="21" xfId="0" applyFont="1" applyFill="1" applyBorder="1" applyAlignment="1">
      <alignment horizontal="left" vertical="top" wrapText="1"/>
    </xf>
    <xf numFmtId="49" fontId="4" fillId="0" borderId="21" xfId="0" applyNumberFormat="1" applyFont="1" applyBorder="1" applyAlignment="1">
      <alignment horizontal="left" vertical="top" wrapText="1"/>
    </xf>
    <xf numFmtId="0" fontId="8" fillId="2" borderId="21" xfId="0" applyFont="1" applyFill="1" applyBorder="1" applyAlignment="1">
      <alignment horizontal="left" vertical="top" wrapText="1"/>
    </xf>
    <xf numFmtId="14" fontId="4" fillId="0" borderId="21" xfId="0" applyNumberFormat="1" applyFont="1" applyBorder="1" applyAlignment="1">
      <alignment horizontal="left" vertical="top" wrapText="1"/>
    </xf>
    <xf numFmtId="0" fontId="0" fillId="2" borderId="21" xfId="0" applyFill="1" applyBorder="1" applyAlignment="1">
      <alignment horizontal="left" vertical="top" wrapText="1"/>
    </xf>
    <xf numFmtId="0" fontId="0" fillId="0" borderId="21" xfId="0" applyBorder="1" applyAlignment="1">
      <alignment horizontal="left" vertical="top" wrapText="1"/>
    </xf>
    <xf numFmtId="0" fontId="8" fillId="0" borderId="21" xfId="0" applyFont="1" applyBorder="1" applyAlignment="1">
      <alignment horizontal="left" vertical="top" wrapText="1"/>
    </xf>
    <xf numFmtId="0" fontId="0" fillId="8" borderId="21" xfId="0" applyFill="1" applyBorder="1" applyAlignment="1">
      <alignment horizontal="left" vertical="top" wrapText="1"/>
    </xf>
    <xf numFmtId="0" fontId="4" fillId="9" borderId="21" xfId="0" applyFont="1" applyFill="1" applyBorder="1" applyAlignment="1">
      <alignment horizontal="left" vertical="top" wrapText="1"/>
    </xf>
    <xf numFmtId="9" fontId="19" fillId="2" borderId="1" xfId="13" applyFont="1" applyFill="1" applyBorder="1" applyAlignment="1" applyProtection="1">
      <alignment horizontal="center"/>
      <protection locked="0"/>
    </xf>
    <xf numFmtId="9" fontId="4" fillId="2" borderId="1" xfId="13" applyFont="1" applyFill="1" applyBorder="1" applyAlignment="1" applyProtection="1">
      <alignment horizontal="center"/>
      <protection locked="0"/>
    </xf>
    <xf numFmtId="9" fontId="19" fillId="2" borderId="1" xfId="13" applyFont="1" applyFill="1" applyBorder="1" applyAlignment="1" applyProtection="1">
      <alignment vertical="center"/>
      <protection locked="0"/>
    </xf>
    <xf numFmtId="0" fontId="26" fillId="0" borderId="21" xfId="14" applyFont="1" applyBorder="1" applyAlignment="1">
      <alignment horizontal="center"/>
    </xf>
    <xf numFmtId="0" fontId="1" fillId="0" borderId="0" xfId="14"/>
    <xf numFmtId="0" fontId="1" fillId="0" borderId="21" xfId="14" applyBorder="1"/>
    <xf numFmtId="15" fontId="27" fillId="0" borderId="22" xfId="14" applyNumberFormat="1" applyFont="1" applyBorder="1" applyAlignment="1">
      <alignment horizontal="center"/>
    </xf>
    <xf numFmtId="0" fontId="12" fillId="2" borderId="3" xfId="5" applyFont="1" applyFill="1" applyBorder="1" applyAlignment="1">
      <alignment horizontal="center" vertical="center" wrapText="1"/>
    </xf>
    <xf numFmtId="0" fontId="12" fillId="2" borderId="3" xfId="5" applyFont="1" applyFill="1" applyBorder="1" applyAlignment="1">
      <alignment horizontal="center" vertical="center"/>
    </xf>
    <xf numFmtId="0" fontId="12" fillId="2" borderId="0" xfId="5" applyFont="1" applyFill="1" applyAlignment="1">
      <alignment horizontal="center" vertical="center"/>
    </xf>
    <xf numFmtId="0" fontId="12"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7" xfId="0" applyFont="1" applyFill="1" applyBorder="1" applyAlignment="1">
      <alignment horizontal="justify" vertical="center" wrapText="1"/>
    </xf>
    <xf numFmtId="0" fontId="16"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6" fillId="7" borderId="1" xfId="5" applyFont="1" applyFill="1" applyBorder="1" applyAlignment="1">
      <alignment horizontal="center" vertical="center" wrapText="1"/>
    </xf>
    <xf numFmtId="0" fontId="4" fillId="0" borderId="0" xfId="4" applyAlignment="1">
      <alignment vertical="center" wrapText="1"/>
    </xf>
    <xf numFmtId="0" fontId="4" fillId="0" borderId="10" xfId="4" applyBorder="1" applyAlignment="1">
      <alignment vertical="center" wrapText="1"/>
    </xf>
    <xf numFmtId="0" fontId="4" fillId="0" borderId="6" xfId="4" applyBorder="1" applyAlignment="1">
      <alignment vertical="center" wrapText="1"/>
    </xf>
    <xf numFmtId="0" fontId="4" fillId="0" borderId="7" xfId="4" applyBorder="1" applyAlignment="1">
      <alignment vertical="center" wrapText="1"/>
    </xf>
    <xf numFmtId="0" fontId="4" fillId="2" borderId="1" xfId="4" applyFill="1" applyBorder="1" applyAlignment="1" applyProtection="1">
      <alignment horizontal="center" vertical="center" wrapText="1"/>
      <protection locked="0"/>
    </xf>
    <xf numFmtId="0" fontId="18" fillId="2" borderId="9" xfId="4" applyFont="1" applyFill="1" applyBorder="1" applyAlignment="1" applyProtection="1">
      <alignment horizontal="right"/>
      <protection locked="0"/>
    </xf>
    <xf numFmtId="0" fontId="18" fillId="2" borderId="0" xfId="4" applyFont="1" applyFill="1" applyAlignment="1" applyProtection="1">
      <alignment horizontal="right"/>
      <protection locked="0"/>
    </xf>
    <xf numFmtId="0" fontId="11" fillId="7" borderId="18" xfId="4" applyFont="1" applyFill="1" applyBorder="1" applyAlignment="1" applyProtection="1">
      <alignment horizontal="center"/>
      <protection locked="0"/>
    </xf>
    <xf numFmtId="0" fontId="11" fillId="7" borderId="19" xfId="4" applyFont="1" applyFill="1" applyBorder="1" applyAlignment="1" applyProtection="1">
      <alignment horizontal="center"/>
      <protection locked="0"/>
    </xf>
    <xf numFmtId="0" fontId="11" fillId="7" borderId="20" xfId="4" applyFont="1" applyFill="1" applyBorder="1" applyAlignment="1" applyProtection="1">
      <alignment horizontal="center"/>
      <protection locked="0"/>
    </xf>
    <xf numFmtId="0" fontId="21" fillId="2" borderId="2" xfId="4" applyFont="1" applyFill="1" applyBorder="1" applyAlignment="1" applyProtection="1">
      <alignment vertical="top" wrapText="1"/>
      <protection locked="0"/>
    </xf>
    <xf numFmtId="0" fontId="21" fillId="2" borderId="3" xfId="4" applyFont="1" applyFill="1" applyBorder="1" applyAlignment="1" applyProtection="1">
      <alignment vertical="top" wrapText="1"/>
      <protection locked="0"/>
    </xf>
    <xf numFmtId="0" fontId="21" fillId="2" borderId="4" xfId="4" applyFont="1" applyFill="1" applyBorder="1" applyAlignment="1" applyProtection="1">
      <alignment vertical="top" wrapText="1"/>
      <protection locked="0"/>
    </xf>
    <xf numFmtId="0" fontId="19" fillId="2" borderId="9" xfId="4" applyFont="1" applyFill="1" applyBorder="1" applyAlignment="1">
      <alignment vertical="top" wrapText="1"/>
    </xf>
    <xf numFmtId="0" fontId="19" fillId="2" borderId="0" xfId="4" applyFont="1" applyFill="1" applyAlignment="1">
      <alignment vertical="top" wrapText="1"/>
    </xf>
    <xf numFmtId="0" fontId="19" fillId="2" borderId="10" xfId="4" applyFont="1" applyFill="1" applyBorder="1" applyAlignment="1">
      <alignment vertical="top" wrapText="1"/>
    </xf>
    <xf numFmtId="9" fontId="28" fillId="10" borderId="1" xfId="13" applyFont="1" applyFill="1" applyBorder="1" applyAlignment="1" applyProtection="1">
      <alignment horizontal="center" vertical="center" wrapText="1"/>
      <protection locked="0"/>
    </xf>
    <xf numFmtId="0" fontId="4" fillId="2" borderId="9" xfId="4" applyFill="1" applyBorder="1" applyAlignment="1" applyProtection="1">
      <alignment horizontal="center" vertical="justify"/>
      <protection locked="0"/>
    </xf>
    <xf numFmtId="0" fontId="4" fillId="2" borderId="0" xfId="4" applyFill="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6" fillId="7" borderId="15" xfId="4" applyFont="1" applyFill="1" applyBorder="1" applyAlignment="1">
      <alignment horizontal="left" vertical="center" wrapText="1"/>
    </xf>
    <xf numFmtId="0" fontId="16" fillId="7" borderId="16" xfId="4" applyFont="1" applyFill="1" applyBorder="1" applyAlignment="1">
      <alignment horizontal="left" vertical="center" wrapText="1"/>
    </xf>
    <xf numFmtId="0" fontId="16" fillId="7" borderId="16" xfId="4" applyFont="1" applyFill="1" applyBorder="1" applyAlignment="1" applyProtection="1">
      <alignment horizontal="center" vertical="center"/>
      <protection locked="0"/>
    </xf>
    <xf numFmtId="9" fontId="4" fillId="2" borderId="1" xfId="4" applyNumberForma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5" fillId="0" borderId="0" xfId="4" applyFont="1" applyAlignment="1" applyProtection="1">
      <alignment horizontal="center"/>
      <protection locked="0"/>
    </xf>
    <xf numFmtId="0" fontId="16" fillId="7" borderId="12" xfId="4" applyFont="1" applyFill="1" applyBorder="1" applyAlignment="1">
      <alignment horizontal="left" vertical="center" wrapText="1"/>
    </xf>
    <xf numFmtId="0" fontId="16" fillId="7" borderId="13" xfId="4" applyFont="1" applyFill="1" applyBorder="1" applyAlignment="1">
      <alignment horizontal="left" vertical="center" wrapText="1"/>
    </xf>
    <xf numFmtId="0" fontId="16" fillId="7" borderId="13" xfId="4" applyFont="1" applyFill="1" applyBorder="1" applyAlignment="1" applyProtection="1">
      <alignment horizontal="center" vertical="center"/>
      <protection locked="0"/>
    </xf>
    <xf numFmtId="0" fontId="10" fillId="0" borderId="3" xfId="4" applyFont="1" applyBorder="1" applyAlignment="1" applyProtection="1">
      <alignment horizontal="center" vertical="center" wrapText="1"/>
      <protection locked="0"/>
    </xf>
    <xf numFmtId="0" fontId="10" fillId="0" borderId="3"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0" fillId="2" borderId="3" xfId="0" applyFont="1" applyFill="1" applyBorder="1" applyAlignment="1">
      <alignment horizontal="center" vertical="center" wrapText="1"/>
    </xf>
    <xf numFmtId="0" fontId="10" fillId="2" borderId="0" xfId="0" applyFont="1" applyFill="1" applyAlignment="1">
      <alignment horizontal="center" vertical="center" wrapText="1"/>
    </xf>
  </cellXfs>
  <cellStyles count="15">
    <cellStyle name="Euro" xfId="2"/>
    <cellStyle name="Millares 2" xfId="1"/>
    <cellStyle name="Millares 3" xfId="7"/>
    <cellStyle name="Millares_Prueba formato indicadores con mensaje automático" xfId="6"/>
    <cellStyle name="Moneda [0]" xfId="12" builtinId="7"/>
    <cellStyle name="Moneda 2" xfId="3"/>
    <cellStyle name="Moneda 4" xfId="11"/>
    <cellStyle name="Normal" xfId="0" builtinId="0"/>
    <cellStyle name="Normal 2" xfId="4"/>
    <cellStyle name="Normal 2 10" xfId="9"/>
    <cellStyle name="Normal 2 10 2" xfId="10"/>
    <cellStyle name="Normal 3" xfId="5"/>
    <cellStyle name="Normal 4" xfId="14"/>
    <cellStyle name="Porcentaje" xfId="13" builtinId="5"/>
    <cellStyle name="Porcentual 2" xfId="8"/>
  </cellStyles>
  <dxfs count="19">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0.75</c:v>
                </c:pt>
                <c:pt idx="1">
                  <c:v>0.5</c:v>
                </c:pt>
                <c:pt idx="2">
                  <c:v>0</c:v>
                </c:pt>
                <c:pt idx="3">
                  <c:v>0.55555555555555558</c:v>
                </c:pt>
                <c:pt idx="4">
                  <c:v>1</c:v>
                </c:pt>
                <c:pt idx="10">
                  <c:v>2E-3</c:v>
                </c:pt>
                <c:pt idx="11">
                  <c:v>0.2</c:v>
                </c:pt>
              </c:numCache>
            </c:numRef>
          </c:val>
          <c:smooth val="0"/>
          <c:extLst xmlns:c16r2="http://schemas.microsoft.com/office/drawing/2015/06/chart">
            <c:ext xmlns:c16="http://schemas.microsoft.com/office/drawing/2014/chart" uri="{C3380CC4-5D6E-409C-BE32-E72D297353CC}">
              <c16:uniqueId val="{00000000-0308-4FFD-8792-A5C9D842E1EE}"/>
            </c:ext>
          </c:extLst>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0.8</c:v>
                </c:pt>
                <c:pt idx="1">
                  <c:v>0.8</c:v>
                </c:pt>
                <c:pt idx="2">
                  <c:v>0.8</c:v>
                </c:pt>
                <c:pt idx="3">
                  <c:v>0.8</c:v>
                </c:pt>
                <c:pt idx="4">
                  <c:v>0.8</c:v>
                </c:pt>
                <c:pt idx="10">
                  <c:v>0.8</c:v>
                </c:pt>
                <c:pt idx="11">
                  <c:v>0.8</c:v>
                </c:pt>
              </c:numCache>
            </c:numRef>
          </c:val>
          <c:smooth val="0"/>
          <c:extLst xmlns:c16r2="http://schemas.microsoft.com/office/drawing/2015/06/chart">
            <c:ext xmlns:c16="http://schemas.microsoft.com/office/drawing/2014/chart" uri="{C3380CC4-5D6E-409C-BE32-E72D297353CC}">
              <c16:uniqueId val="{00000001-0308-4FFD-8792-A5C9D842E1EE}"/>
            </c:ext>
          </c:extLst>
        </c:ser>
        <c:dLbls>
          <c:showLegendKey val="0"/>
          <c:showVal val="0"/>
          <c:showCatName val="0"/>
          <c:showSerName val="0"/>
          <c:showPercent val="0"/>
          <c:showBubbleSize val="0"/>
        </c:dLbls>
        <c:marker val="1"/>
        <c:smooth val="0"/>
        <c:axId val="1112151376"/>
        <c:axId val="1112147568"/>
      </c:lineChart>
      <c:catAx>
        <c:axId val="111215137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112147568"/>
        <c:crosses val="autoZero"/>
        <c:auto val="1"/>
        <c:lblAlgn val="ctr"/>
        <c:lblOffset val="100"/>
        <c:tickLblSkip val="1"/>
        <c:tickMarkSkip val="1"/>
        <c:noMultiLvlLbl val="0"/>
      </c:catAx>
      <c:valAx>
        <c:axId val="1112147568"/>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112151376"/>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242888</xdr:colOff>
      <xdr:row>1</xdr:row>
      <xdr:rowOff>88106</xdr:rowOff>
    </xdr:from>
    <xdr:to>
      <xdr:col>2</xdr:col>
      <xdr:colOff>552450</xdr:colOff>
      <xdr:row>4</xdr:row>
      <xdr:rowOff>2381</xdr:rowOff>
    </xdr:to>
    <xdr:pic>
      <xdr:nvPicPr>
        <xdr:cNvPr id="2" name="Imagen 1" descr="http://fontur.com.co/aym_image/aym_logo/aym_logo_fontur.png">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919" y="254794"/>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G14" sqref="G1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97" t="s">
        <v>0</v>
      </c>
      <c r="D2" s="98"/>
      <c r="E2" s="13"/>
    </row>
    <row r="3" spans="2:5" s="4" customFormat="1" ht="23.25" customHeight="1" x14ac:dyDescent="0.2">
      <c r="B3" s="5"/>
      <c r="C3" s="99"/>
      <c r="D3" s="99"/>
      <c r="E3" s="1"/>
    </row>
    <row r="4" spans="2:5" ht="23.25" customHeight="1" x14ac:dyDescent="0.2">
      <c r="B4" s="6"/>
      <c r="C4" s="100"/>
      <c r="D4" s="100"/>
      <c r="E4" s="14"/>
    </row>
    <row r="5" spans="2:5" s="7" customFormat="1" ht="70.5" customHeight="1" x14ac:dyDescent="0.2">
      <c r="B5" s="102" t="s">
        <v>1</v>
      </c>
      <c r="C5" s="103"/>
      <c r="D5" s="104" t="s">
        <v>2</v>
      </c>
      <c r="E5" s="105"/>
    </row>
    <row r="6" spans="2:5" s="8" customFormat="1" x14ac:dyDescent="0.2">
      <c r="B6" s="9" t="s">
        <v>3</v>
      </c>
      <c r="C6" s="106" t="s">
        <v>4</v>
      </c>
      <c r="D6" s="107"/>
      <c r="E6" s="107"/>
    </row>
    <row r="7" spans="2:5" s="8" customFormat="1" x14ac:dyDescent="0.2">
      <c r="B7" s="9" t="s">
        <v>5</v>
      </c>
      <c r="C7" s="106" t="s">
        <v>6</v>
      </c>
      <c r="D7" s="106"/>
      <c r="E7" s="106"/>
    </row>
    <row r="8" spans="2:5" s="8" customFormat="1" ht="25.5" x14ac:dyDescent="0.2">
      <c r="B8" s="9" t="s">
        <v>7</v>
      </c>
      <c r="C8" s="10" t="s">
        <v>8</v>
      </c>
      <c r="D8" s="9" t="s">
        <v>9</v>
      </c>
      <c r="E8" s="10" t="s">
        <v>10</v>
      </c>
    </row>
    <row r="9" spans="2:5" s="8" customFormat="1" x14ac:dyDescent="0.2">
      <c r="B9" s="9" t="s">
        <v>11</v>
      </c>
      <c r="C9" s="11" t="s">
        <v>12</v>
      </c>
      <c r="D9" s="9" t="s">
        <v>13</v>
      </c>
      <c r="E9" s="10" t="s">
        <v>14</v>
      </c>
    </row>
    <row r="10" spans="2:5" s="8" customFormat="1" ht="23.25" customHeight="1" x14ac:dyDescent="0.2">
      <c r="B10" s="9" t="s">
        <v>15</v>
      </c>
      <c r="C10" s="10" t="s">
        <v>16</v>
      </c>
      <c r="D10" s="9" t="s">
        <v>17</v>
      </c>
      <c r="E10" s="10" t="s">
        <v>18</v>
      </c>
    </row>
    <row r="11" spans="2:5" s="8" customFormat="1" ht="25.5" x14ac:dyDescent="0.2">
      <c r="B11" s="9" t="s">
        <v>19</v>
      </c>
      <c r="C11" s="12">
        <v>0.8</v>
      </c>
      <c r="D11" s="9" t="s">
        <v>20</v>
      </c>
      <c r="E11" s="10" t="s">
        <v>21</v>
      </c>
    </row>
    <row r="12" spans="2:5" s="8" customFormat="1" ht="38.25" x14ac:dyDescent="0.2">
      <c r="B12" s="9" t="s">
        <v>22</v>
      </c>
      <c r="C12" s="10" t="s">
        <v>23</v>
      </c>
      <c r="D12" s="9" t="s">
        <v>24</v>
      </c>
      <c r="E12" s="10" t="s">
        <v>25</v>
      </c>
    </row>
    <row r="13" spans="2:5" s="8" customFormat="1" ht="21" customHeight="1" x14ac:dyDescent="0.2">
      <c r="B13" s="108" t="s">
        <v>26</v>
      </c>
      <c r="C13" s="108"/>
      <c r="D13" s="108"/>
      <c r="E13" s="108"/>
    </row>
    <row r="14" spans="2:5" s="8" customFormat="1" x14ac:dyDescent="0.2">
      <c r="B14" s="9" t="s">
        <v>27</v>
      </c>
      <c r="C14" s="106" t="s">
        <v>28</v>
      </c>
      <c r="D14" s="106"/>
      <c r="E14" s="106"/>
    </row>
    <row r="15" spans="2:5" s="8" customFormat="1" ht="25.5" x14ac:dyDescent="0.2">
      <c r="B15" s="9" t="s">
        <v>29</v>
      </c>
      <c r="C15" s="106" t="s">
        <v>30</v>
      </c>
      <c r="D15" s="106"/>
      <c r="E15" s="106"/>
    </row>
    <row r="16" spans="2:5" s="8" customFormat="1" x14ac:dyDescent="0.2">
      <c r="B16" s="9" t="s">
        <v>31</v>
      </c>
      <c r="C16" s="101" t="s">
        <v>32</v>
      </c>
      <c r="D16" s="101"/>
      <c r="E16" s="101"/>
    </row>
    <row r="17" spans="6:22" x14ac:dyDescent="0.2">
      <c r="F17" s="8"/>
      <c r="G17" s="8"/>
      <c r="H17" s="8"/>
      <c r="I17" s="8"/>
      <c r="J17" s="8"/>
      <c r="K17" s="8"/>
      <c r="L17" s="8"/>
      <c r="M17" s="8"/>
      <c r="N17" s="8"/>
      <c r="O17" s="8"/>
      <c r="P17" s="8"/>
      <c r="Q17" s="8"/>
      <c r="R17" s="8"/>
      <c r="S17" s="8"/>
      <c r="T17" s="8"/>
      <c r="U17" s="8"/>
      <c r="V17" s="8"/>
    </row>
    <row r="18" spans="6:22" x14ac:dyDescent="0.2">
      <c r="F18" s="8"/>
      <c r="G18" s="8"/>
      <c r="H18" s="8"/>
      <c r="I18" s="8"/>
      <c r="J18" s="8"/>
      <c r="K18" s="8"/>
      <c r="L18" s="8"/>
      <c r="M18" s="8"/>
      <c r="N18" s="8"/>
      <c r="O18" s="8"/>
      <c r="P18" s="8"/>
      <c r="Q18" s="8"/>
      <c r="R18" s="8"/>
      <c r="S18" s="8"/>
      <c r="T18" s="8"/>
      <c r="U18" s="8"/>
      <c r="V18" s="8"/>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I-MGP-10&amp;C&amp;"Futura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1" zoomScale="80" zoomScaleNormal="80" zoomScaleSheetLayoutView="50" zoomScalePageLayoutView="75" workbookViewId="0">
      <selection activeCell="I9" sqref="I9:I10"/>
    </sheetView>
  </sheetViews>
  <sheetFormatPr baseColWidth="10" defaultColWidth="11.42578125" defaultRowHeight="12.75" x14ac:dyDescent="0.2"/>
  <cols>
    <col min="1" max="1" width="11.42578125" style="15"/>
    <col min="2" max="2" width="30.85546875" style="15" customWidth="1"/>
    <col min="3" max="3" width="20.7109375" style="15" customWidth="1"/>
    <col min="4" max="4" width="24.42578125" style="15" customWidth="1"/>
    <col min="5" max="5" width="20.7109375" style="15" hidden="1" customWidth="1"/>
    <col min="6"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customWidth="1"/>
    <col min="13" max="13" width="11.42578125" style="15" customWidth="1"/>
    <col min="14" max="16384" width="11.42578125" style="15"/>
  </cols>
  <sheetData>
    <row r="2" spans="2:13" x14ac:dyDescent="0.2">
      <c r="B2" s="135"/>
      <c r="C2" s="135"/>
      <c r="D2" s="135"/>
      <c r="E2" s="135"/>
      <c r="F2" s="135"/>
      <c r="G2" s="135"/>
      <c r="H2" s="135"/>
      <c r="I2" s="135"/>
      <c r="J2" s="135"/>
      <c r="L2" s="15" t="s">
        <v>33</v>
      </c>
      <c r="M2" s="16"/>
    </row>
    <row r="3" spans="2:13" x14ac:dyDescent="0.2">
      <c r="B3" s="136"/>
      <c r="C3" s="136"/>
      <c r="D3" s="136"/>
      <c r="E3" s="136"/>
      <c r="F3" s="136"/>
      <c r="G3" s="136"/>
      <c r="H3" s="136"/>
      <c r="I3" s="136"/>
      <c r="J3" s="136"/>
      <c r="L3" s="16" t="s">
        <v>34</v>
      </c>
      <c r="M3" s="16"/>
    </row>
    <row r="4" spans="2:13" ht="23.25" customHeight="1" x14ac:dyDescent="0.2">
      <c r="B4" s="17"/>
      <c r="C4" s="18"/>
      <c r="D4" s="140" t="s">
        <v>0</v>
      </c>
      <c r="E4" s="141"/>
      <c r="F4" s="141"/>
      <c r="G4" s="141"/>
      <c r="H4" s="141"/>
      <c r="I4" s="141"/>
      <c r="J4" s="39"/>
      <c r="L4" s="16" t="s">
        <v>35</v>
      </c>
      <c r="M4" s="16"/>
    </row>
    <row r="5" spans="2:13" ht="23.25" customHeight="1" x14ac:dyDescent="0.2">
      <c r="B5" s="19"/>
      <c r="C5" s="20"/>
      <c r="D5" s="142"/>
      <c r="E5" s="142"/>
      <c r="F5" s="142"/>
      <c r="G5" s="142"/>
      <c r="H5" s="142"/>
      <c r="I5" s="142"/>
      <c r="J5" s="41"/>
      <c r="L5" s="16" t="s">
        <v>36</v>
      </c>
      <c r="M5" s="16"/>
    </row>
    <row r="6" spans="2:13" s="24" customFormat="1" ht="23.25" customHeight="1" x14ac:dyDescent="0.2">
      <c r="B6" s="35"/>
      <c r="C6" s="36"/>
      <c r="D6" s="143"/>
      <c r="E6" s="143"/>
      <c r="F6" s="143"/>
      <c r="G6" s="143"/>
      <c r="H6" s="143"/>
      <c r="I6" s="143"/>
      <c r="J6" s="40"/>
      <c r="K6" s="25"/>
      <c r="L6" s="25" t="s">
        <v>37</v>
      </c>
    </row>
    <row r="7" spans="2:13" s="37" customFormat="1" ht="20.25" customHeight="1" x14ac:dyDescent="0.2">
      <c r="B7" s="137" t="s">
        <v>38</v>
      </c>
      <c r="C7" s="138"/>
      <c r="D7" s="138"/>
      <c r="E7" s="47"/>
      <c r="F7" s="139" t="s">
        <v>39</v>
      </c>
      <c r="G7" s="139"/>
      <c r="H7" s="139"/>
      <c r="I7" s="48" t="s">
        <v>40</v>
      </c>
      <c r="J7" s="49" t="s">
        <v>233</v>
      </c>
      <c r="K7" s="38"/>
      <c r="L7" s="23" t="s">
        <v>41</v>
      </c>
    </row>
    <row r="8" spans="2:13" s="22" customFormat="1" ht="28.5" customHeight="1" x14ac:dyDescent="0.2">
      <c r="B8" s="131" t="s">
        <v>42</v>
      </c>
      <c r="C8" s="132"/>
      <c r="D8" s="132"/>
      <c r="E8" s="50"/>
      <c r="F8" s="133" t="s">
        <v>43</v>
      </c>
      <c r="G8" s="133"/>
      <c r="H8" s="50" t="s">
        <v>44</v>
      </c>
      <c r="I8" s="50" t="s">
        <v>45</v>
      </c>
      <c r="J8" s="51" t="s">
        <v>46</v>
      </c>
      <c r="K8" s="23"/>
      <c r="L8" s="23"/>
    </row>
    <row r="9" spans="2:13" s="22" customFormat="1" ht="20.100000000000001" customHeight="1" x14ac:dyDescent="0.2">
      <c r="B9" s="113" t="s">
        <v>47</v>
      </c>
      <c r="C9" s="113"/>
      <c r="D9" s="113"/>
      <c r="E9" s="45"/>
      <c r="F9" s="113" t="str">
        <f>+'Ficha tecnica de indicador'!C8</f>
        <v>(Número de Proyectos formulados / Número de Proyectos radicados Fontur)*100</v>
      </c>
      <c r="G9" s="113"/>
      <c r="H9" s="134">
        <v>0.8</v>
      </c>
      <c r="I9" s="125">
        <f>13/27</f>
        <v>0.48148148148148145</v>
      </c>
      <c r="J9" s="113" t="s">
        <v>16</v>
      </c>
      <c r="K9" s="23"/>
      <c r="L9" s="23"/>
    </row>
    <row r="10" spans="2:13" s="24" customFormat="1" ht="36.75" customHeight="1" x14ac:dyDescent="0.2">
      <c r="B10" s="113"/>
      <c r="C10" s="113"/>
      <c r="D10" s="113"/>
      <c r="E10" s="46"/>
      <c r="F10" s="113"/>
      <c r="G10" s="113"/>
      <c r="H10" s="134"/>
      <c r="I10" s="125"/>
      <c r="J10" s="113"/>
      <c r="K10" s="25"/>
      <c r="L10" s="25"/>
      <c r="M10" s="25"/>
    </row>
    <row r="11" spans="2:13" s="24" customFormat="1" x14ac:dyDescent="0.2">
      <c r="B11" s="57"/>
      <c r="C11" s="58"/>
      <c r="D11" s="58"/>
      <c r="E11" s="58"/>
      <c r="F11" s="58"/>
      <c r="G11" s="58"/>
      <c r="H11" s="58"/>
      <c r="I11" s="58"/>
      <c r="J11" s="59"/>
      <c r="K11" s="25"/>
      <c r="M11" s="25"/>
    </row>
    <row r="12" spans="2:13" s="24" customFormat="1" hidden="1" x14ac:dyDescent="0.2">
      <c r="B12" s="60"/>
      <c r="C12" s="26"/>
      <c r="D12" s="26"/>
      <c r="E12" s="26"/>
      <c r="F12" s="26"/>
      <c r="G12" s="26"/>
      <c r="H12" s="26"/>
      <c r="I12" s="26"/>
      <c r="J12" s="61"/>
      <c r="K12" s="25"/>
      <c r="M12" s="25"/>
    </row>
    <row r="13" spans="2:13" s="24" customFormat="1" ht="23.25" hidden="1" customHeight="1" x14ac:dyDescent="0.2">
      <c r="B13" s="60"/>
      <c r="C13" s="26"/>
      <c r="D13" s="26"/>
      <c r="E13" s="26"/>
      <c r="F13" s="26"/>
      <c r="G13" s="26"/>
      <c r="H13" s="26"/>
      <c r="I13" s="26"/>
      <c r="J13" s="61"/>
      <c r="K13" s="25"/>
      <c r="M13" s="25"/>
    </row>
    <row r="14" spans="2:13" s="24" customFormat="1" ht="23.25" hidden="1" customHeight="1" x14ac:dyDescent="0.2">
      <c r="B14" s="60"/>
      <c r="C14" s="26"/>
      <c r="D14" s="26"/>
      <c r="E14" s="26"/>
      <c r="F14" s="26"/>
      <c r="G14" s="26"/>
      <c r="H14" s="26"/>
      <c r="I14" s="26"/>
      <c r="J14" s="61"/>
      <c r="K14" s="25"/>
      <c r="M14" s="25"/>
    </row>
    <row r="15" spans="2:13" s="24" customFormat="1" ht="23.25" hidden="1" customHeight="1" x14ac:dyDescent="0.2">
      <c r="B15" s="60"/>
      <c r="C15" s="26"/>
      <c r="D15" s="26"/>
      <c r="E15" s="26"/>
      <c r="F15" s="26"/>
      <c r="G15" s="26"/>
      <c r="H15" s="26"/>
      <c r="I15" s="26"/>
      <c r="J15" s="61"/>
      <c r="K15" s="25"/>
      <c r="M15" s="25"/>
    </row>
    <row r="16" spans="2:13" s="24" customFormat="1" hidden="1" x14ac:dyDescent="0.2">
      <c r="B16" s="60"/>
      <c r="C16" s="26"/>
      <c r="D16" s="26"/>
      <c r="E16" s="26"/>
      <c r="F16" s="26"/>
      <c r="G16" s="26"/>
      <c r="H16" s="26"/>
      <c r="I16" s="26"/>
      <c r="J16" s="61"/>
      <c r="K16" s="25"/>
      <c r="M16" s="25"/>
    </row>
    <row r="17" spans="2:13" s="24" customFormat="1" hidden="1" x14ac:dyDescent="0.2">
      <c r="B17" s="60"/>
      <c r="C17" s="26"/>
      <c r="D17" s="26"/>
      <c r="E17" s="26"/>
      <c r="F17" s="26"/>
      <c r="G17" s="26"/>
      <c r="H17" s="26"/>
      <c r="I17" s="26"/>
      <c r="J17" s="61"/>
      <c r="K17" s="25"/>
      <c r="M17" s="25"/>
    </row>
    <row r="18" spans="2:13" s="24" customFormat="1" hidden="1" x14ac:dyDescent="0.2">
      <c r="B18" s="60"/>
      <c r="C18" s="26"/>
      <c r="D18" s="26"/>
      <c r="E18" s="26"/>
      <c r="F18" s="26"/>
      <c r="G18" s="26"/>
      <c r="H18" s="26"/>
      <c r="I18" s="26"/>
      <c r="J18" s="61"/>
      <c r="K18" s="25"/>
      <c r="M18" s="25"/>
    </row>
    <row r="19" spans="2:13" s="24" customFormat="1" hidden="1" x14ac:dyDescent="0.2">
      <c r="B19" s="60"/>
      <c r="C19" s="26"/>
      <c r="D19" s="26"/>
      <c r="E19" s="26"/>
      <c r="F19" s="26"/>
      <c r="G19" s="26"/>
      <c r="H19" s="26"/>
      <c r="I19" s="26"/>
      <c r="J19" s="61"/>
      <c r="K19" s="25"/>
      <c r="L19" s="25"/>
    </row>
    <row r="20" spans="2:13" s="24" customFormat="1" x14ac:dyDescent="0.2">
      <c r="B20" s="114" t="s">
        <v>48</v>
      </c>
      <c r="C20" s="115"/>
      <c r="D20" s="26" t="s">
        <v>49</v>
      </c>
      <c r="E20" s="26"/>
      <c r="F20" s="27" t="s">
        <v>50</v>
      </c>
      <c r="G20" s="26"/>
      <c r="H20" s="26"/>
      <c r="I20" s="26"/>
      <c r="J20" s="61"/>
      <c r="K20" s="25"/>
      <c r="L20" s="25"/>
    </row>
    <row r="21" spans="2:13" s="24" customFormat="1" x14ac:dyDescent="0.2">
      <c r="B21" s="60"/>
      <c r="C21" s="26"/>
      <c r="D21" s="26"/>
      <c r="E21" s="26"/>
      <c r="F21" s="26"/>
      <c r="G21" s="26"/>
      <c r="H21" s="26"/>
      <c r="I21" s="26"/>
      <c r="J21" s="61"/>
      <c r="K21" s="25"/>
      <c r="L21" s="25"/>
    </row>
    <row r="22" spans="2:13" s="24" customFormat="1" x14ac:dyDescent="0.2">
      <c r="B22" s="44" t="s">
        <v>51</v>
      </c>
      <c r="C22" s="44" t="s">
        <v>52</v>
      </c>
      <c r="D22" s="44" t="s">
        <v>44</v>
      </c>
      <c r="E22" s="28"/>
      <c r="F22" s="28"/>
      <c r="G22" s="28"/>
      <c r="H22" s="26"/>
      <c r="I22" s="26"/>
      <c r="J22" s="61"/>
      <c r="K22" s="25"/>
      <c r="L22" s="25"/>
    </row>
    <row r="23" spans="2:13" s="24" customFormat="1" x14ac:dyDescent="0.2">
      <c r="B23" s="43" t="s">
        <v>53</v>
      </c>
      <c r="C23" s="91">
        <f>3/4</f>
        <v>0.75</v>
      </c>
      <c r="D23" s="90">
        <v>0.8</v>
      </c>
      <c r="E23" s="42">
        <f>+C23/D23</f>
        <v>0.9375</v>
      </c>
      <c r="F23" s="33" t="str">
        <f>+IF(D23=0,$L$7,IF(E23=0,$L$6,IF($D$20="mayor que la meta",(IF(E23&lt;1,$L$5,(IF(AND(E23&gt;=1,E23&lt;1.03),$L$4,(IF(AND(E23&gt;=1.03,E23&lt;1.07),$L$3,$L$2)))))),IF($D$20="menor que la meta",(IF(E23&lt;=0.93,$L$2,(IF(AND(E23&gt;0.93,E23&lt;=0.97),$L$3,(IF(AND(E23&gt;0.97,E23&lt;=1),$L$4,$L$5))))))))))</f>
        <v>Advertencia: No se cumplió la meta esperada para el periodo.</v>
      </c>
      <c r="G23" s="29"/>
      <c r="H23" s="29"/>
      <c r="I23" s="30"/>
      <c r="J23" s="63"/>
      <c r="K23" s="25"/>
      <c r="L23" s="31">
        <f>+C23/D23</f>
        <v>0.9375</v>
      </c>
    </row>
    <row r="24" spans="2:13" s="24" customFormat="1" x14ac:dyDescent="0.2">
      <c r="B24" s="43" t="s">
        <v>54</v>
      </c>
      <c r="C24" s="90">
        <f>2/4</f>
        <v>0.5</v>
      </c>
      <c r="D24" s="90">
        <v>0.8</v>
      </c>
      <c r="E24" s="32">
        <f>+C24/D24</f>
        <v>0.625</v>
      </c>
      <c r="F24" s="33" t="str">
        <f t="shared" ref="F24:F34" si="0">+IF(D24=0,$L$7,IF(E24=0,$L$6,IF($D$20="mayor que la meta",(IF(E24&lt;1,$L$5,(IF(AND(E24&gt;=1,E24&lt;1.03),$L$4,(IF(AND(E24&gt;=1.03,E24&lt;1.07),$L$3,$L$2)))))),IF($D$20="menor que la meta",(IF(E24&lt;=0.93,$L$2,(IF(AND(E24&gt;0.93,E24&lt;=0.97),$L$3,(IF(AND(E24&gt;0.97,E24&lt;=1),$L$4,$L$5))))))))))</f>
        <v>Advertencia: No se cumplió la meta esperada para el periodo.</v>
      </c>
      <c r="G24" s="30"/>
      <c r="H24" s="30"/>
      <c r="I24" s="30"/>
      <c r="J24" s="63"/>
      <c r="K24" s="25"/>
      <c r="L24" s="31">
        <f t="shared" ref="L24:L47" si="1">+C24/D24</f>
        <v>0.625</v>
      </c>
    </row>
    <row r="25" spans="2:13" s="24" customFormat="1" x14ac:dyDescent="0.2">
      <c r="B25" s="43" t="s">
        <v>55</v>
      </c>
      <c r="C25" s="90">
        <v>0</v>
      </c>
      <c r="D25" s="90">
        <v>0.8</v>
      </c>
      <c r="E25" s="32">
        <f t="shared" ref="E25:E34" si="2">+C25/D25</f>
        <v>0</v>
      </c>
      <c r="F25" s="33" t="str">
        <f t="shared" si="0"/>
        <v>No hay medición</v>
      </c>
      <c r="G25" s="30"/>
      <c r="H25" s="30"/>
      <c r="I25" s="30"/>
      <c r="J25" s="63"/>
      <c r="K25" s="25"/>
      <c r="L25" s="31">
        <f t="shared" si="1"/>
        <v>0</v>
      </c>
    </row>
    <row r="26" spans="2:13" s="24" customFormat="1" x14ac:dyDescent="0.2">
      <c r="B26" s="43" t="s">
        <v>56</v>
      </c>
      <c r="C26" s="90">
        <f>5/9</f>
        <v>0.55555555555555558</v>
      </c>
      <c r="D26" s="90">
        <v>0.8</v>
      </c>
      <c r="E26" s="32">
        <f>+C26/D26</f>
        <v>0.69444444444444442</v>
      </c>
      <c r="F26" s="33" t="str">
        <f t="shared" si="0"/>
        <v>Advertencia: No se cumplió la meta esperada para el periodo.</v>
      </c>
      <c r="G26" s="30"/>
      <c r="H26" s="30"/>
      <c r="I26" s="30"/>
      <c r="J26" s="63"/>
      <c r="K26" s="25"/>
      <c r="L26" s="31">
        <f t="shared" si="1"/>
        <v>0.69444444444444442</v>
      </c>
    </row>
    <row r="27" spans="2:13" s="24" customFormat="1" x14ac:dyDescent="0.2">
      <c r="B27" s="43" t="s">
        <v>57</v>
      </c>
      <c r="C27" s="90">
        <f>2/2</f>
        <v>1</v>
      </c>
      <c r="D27" s="90">
        <v>0.8</v>
      </c>
      <c r="E27" s="32">
        <f>+C27/C26</f>
        <v>1.7999999999999998</v>
      </c>
      <c r="F27" s="33" t="str">
        <f t="shared" si="0"/>
        <v>Se cumplió con la meta esperada para el periodo.</v>
      </c>
      <c r="G27" s="30"/>
      <c r="H27" s="30"/>
      <c r="I27" s="30"/>
      <c r="J27" s="63"/>
      <c r="K27" s="25"/>
      <c r="L27" s="31">
        <f t="shared" si="1"/>
        <v>1.25</v>
      </c>
    </row>
    <row r="28" spans="2:13" s="24" customFormat="1" x14ac:dyDescent="0.2">
      <c r="B28" s="43" t="s">
        <v>58</v>
      </c>
      <c r="C28" s="92"/>
      <c r="D28" s="90"/>
      <c r="E28" s="32" t="e">
        <f t="shared" si="2"/>
        <v>#DIV/0!</v>
      </c>
      <c r="F28" s="33" t="str">
        <f t="shared" si="0"/>
        <v>La meta es 0, especifique en el ANALISIS DE DATOS el resultado de la medición con respecto a la meta programada</v>
      </c>
      <c r="G28" s="30"/>
      <c r="H28" s="30"/>
      <c r="I28" s="30"/>
      <c r="J28" s="63"/>
      <c r="K28" s="25"/>
      <c r="L28" s="31" t="e">
        <f t="shared" si="1"/>
        <v>#DIV/0!</v>
      </c>
    </row>
    <row r="29" spans="2:13" s="24" customFormat="1" x14ac:dyDescent="0.2">
      <c r="B29" s="43" t="s">
        <v>59</v>
      </c>
      <c r="C29" s="90"/>
      <c r="D29" s="90"/>
      <c r="E29" s="32" t="e">
        <f t="shared" si="2"/>
        <v>#DIV/0!</v>
      </c>
      <c r="F29" s="33" t="str">
        <f t="shared" si="0"/>
        <v>La meta es 0, especifique en el ANALISIS DE DATOS el resultado de la medición con respecto a la meta programada</v>
      </c>
      <c r="G29" s="30"/>
      <c r="H29" s="30"/>
      <c r="I29" s="30"/>
      <c r="J29" s="63"/>
      <c r="K29" s="25"/>
      <c r="L29" s="31" t="e">
        <f t="shared" si="1"/>
        <v>#DIV/0!</v>
      </c>
    </row>
    <row r="30" spans="2:13" s="24" customFormat="1" x14ac:dyDescent="0.2">
      <c r="B30" s="43" t="s">
        <v>60</v>
      </c>
      <c r="C30" s="90"/>
      <c r="D30" s="90"/>
      <c r="E30" s="32" t="e">
        <f t="shared" si="2"/>
        <v>#DIV/0!</v>
      </c>
      <c r="F30" s="33" t="str">
        <f t="shared" si="0"/>
        <v>La meta es 0, especifique en el ANALISIS DE DATOS el resultado de la medición con respecto a la meta programada</v>
      </c>
      <c r="G30" s="30"/>
      <c r="H30" s="30"/>
      <c r="I30" s="30"/>
      <c r="J30" s="63"/>
      <c r="K30" s="25"/>
      <c r="L30" s="31" t="e">
        <f t="shared" si="1"/>
        <v>#DIV/0!</v>
      </c>
    </row>
    <row r="31" spans="2:13" s="24" customFormat="1" x14ac:dyDescent="0.2">
      <c r="B31" s="43" t="s">
        <v>61</v>
      </c>
      <c r="C31" s="90"/>
      <c r="D31" s="90"/>
      <c r="E31" s="32" t="e">
        <f t="shared" si="2"/>
        <v>#DIV/0!</v>
      </c>
      <c r="F31" s="33" t="str">
        <f t="shared" si="0"/>
        <v>La meta es 0, especifique en el ANALISIS DE DATOS el resultado de la medición con respecto a la meta programada</v>
      </c>
      <c r="G31" s="30"/>
      <c r="H31" s="30"/>
      <c r="I31" s="30"/>
      <c r="J31" s="63"/>
      <c r="K31" s="25"/>
      <c r="L31" s="31" t="e">
        <f t="shared" si="1"/>
        <v>#DIV/0!</v>
      </c>
    </row>
    <row r="32" spans="2:13" s="24" customFormat="1" x14ac:dyDescent="0.2">
      <c r="B32" s="43" t="s">
        <v>62</v>
      </c>
      <c r="C32" s="90"/>
      <c r="D32" s="90"/>
      <c r="E32" s="32" t="e">
        <f t="shared" si="2"/>
        <v>#DIV/0!</v>
      </c>
      <c r="F32" s="33" t="str">
        <f t="shared" si="0"/>
        <v>La meta es 0, especifique en el ANALISIS DE DATOS el resultado de la medición con respecto a la meta programada</v>
      </c>
      <c r="G32" s="30"/>
      <c r="H32" s="30"/>
      <c r="I32" s="30"/>
      <c r="J32" s="63"/>
      <c r="K32" s="25"/>
      <c r="L32" s="31" t="e">
        <f t="shared" si="1"/>
        <v>#DIV/0!</v>
      </c>
    </row>
    <row r="33" spans="2:12" s="24" customFormat="1" x14ac:dyDescent="0.2">
      <c r="B33" s="43" t="s">
        <v>63</v>
      </c>
      <c r="C33" s="90">
        <v>2E-3</v>
      </c>
      <c r="D33" s="90">
        <v>0.8</v>
      </c>
      <c r="E33" s="32">
        <f t="shared" si="2"/>
        <v>2.5000000000000001E-3</v>
      </c>
      <c r="F33" s="33" t="str">
        <f t="shared" si="0"/>
        <v>Advertencia: No se cumplió la meta esperada para el periodo.</v>
      </c>
      <c r="G33" s="30"/>
      <c r="H33" s="30"/>
      <c r="I33" s="30"/>
      <c r="J33" s="63"/>
      <c r="K33" s="25"/>
      <c r="L33" s="31">
        <f t="shared" si="1"/>
        <v>2.5000000000000001E-3</v>
      </c>
    </row>
    <row r="34" spans="2:12" s="24" customFormat="1" x14ac:dyDescent="0.2">
      <c r="B34" s="43" t="s">
        <v>64</v>
      </c>
      <c r="C34" s="90">
        <f>1/5</f>
        <v>0.2</v>
      </c>
      <c r="D34" s="90">
        <v>0.8</v>
      </c>
      <c r="E34" s="32">
        <f t="shared" si="2"/>
        <v>0.25</v>
      </c>
      <c r="F34" s="33" t="str">
        <f t="shared" si="0"/>
        <v>Advertencia: No se cumplió la meta esperada para el periodo.</v>
      </c>
      <c r="G34" s="30"/>
      <c r="H34" s="30"/>
      <c r="I34" s="30"/>
      <c r="J34" s="63"/>
      <c r="K34" s="25"/>
      <c r="L34" s="31">
        <f t="shared" si="1"/>
        <v>0.25</v>
      </c>
    </row>
    <row r="35" spans="2:12" s="24" customFormat="1" x14ac:dyDescent="0.2">
      <c r="B35" s="126"/>
      <c r="C35" s="127"/>
      <c r="D35" s="127"/>
      <c r="E35" s="32"/>
      <c r="F35" s="33"/>
      <c r="G35" s="30"/>
      <c r="H35" s="30"/>
      <c r="I35" s="30"/>
      <c r="J35" s="63"/>
      <c r="K35" s="25"/>
      <c r="L35" s="31" t="e">
        <f t="shared" si="1"/>
        <v>#DIV/0!</v>
      </c>
    </row>
    <row r="36" spans="2:12" s="24" customFormat="1" hidden="1" x14ac:dyDescent="0.2">
      <c r="B36" s="62"/>
      <c r="C36" s="34"/>
      <c r="D36" s="34"/>
      <c r="E36" s="32"/>
      <c r="F36" s="33"/>
      <c r="G36" s="30"/>
      <c r="H36" s="30"/>
      <c r="I36" s="30"/>
      <c r="J36" s="63"/>
      <c r="K36" s="25"/>
      <c r="L36" s="31" t="e">
        <f t="shared" si="1"/>
        <v>#DIV/0!</v>
      </c>
    </row>
    <row r="37" spans="2:12" s="24" customFormat="1" hidden="1" x14ac:dyDescent="0.2">
      <c r="B37" s="62"/>
      <c r="C37" s="34"/>
      <c r="D37" s="34"/>
      <c r="E37" s="32"/>
      <c r="F37" s="33"/>
      <c r="G37" s="30"/>
      <c r="H37" s="30"/>
      <c r="I37" s="30"/>
      <c r="J37" s="63"/>
      <c r="K37" s="25"/>
      <c r="L37" s="31" t="e">
        <f t="shared" si="1"/>
        <v>#DIV/0!</v>
      </c>
    </row>
    <row r="38" spans="2:12" s="24" customFormat="1" hidden="1" x14ac:dyDescent="0.2">
      <c r="B38" s="62"/>
      <c r="C38" s="34"/>
      <c r="D38" s="34"/>
      <c r="E38" s="32"/>
      <c r="F38" s="33"/>
      <c r="G38" s="30"/>
      <c r="H38" s="30"/>
      <c r="I38" s="30"/>
      <c r="J38" s="63"/>
      <c r="K38" s="25"/>
      <c r="L38" s="31" t="e">
        <f t="shared" si="1"/>
        <v>#DIV/0!</v>
      </c>
    </row>
    <row r="39" spans="2:12" s="24" customFormat="1" hidden="1" x14ac:dyDescent="0.2">
      <c r="B39" s="62"/>
      <c r="C39" s="34"/>
      <c r="D39" s="34"/>
      <c r="E39" s="32"/>
      <c r="F39" s="33"/>
      <c r="G39" s="30"/>
      <c r="H39" s="30"/>
      <c r="I39" s="30"/>
      <c r="J39" s="63"/>
      <c r="K39" s="25"/>
      <c r="L39" s="31" t="e">
        <f t="shared" si="1"/>
        <v>#DIV/0!</v>
      </c>
    </row>
    <row r="40" spans="2:12" s="24" customFormat="1" hidden="1" x14ac:dyDescent="0.2">
      <c r="B40" s="62"/>
      <c r="C40" s="34"/>
      <c r="D40" s="34"/>
      <c r="E40" s="32"/>
      <c r="F40" s="33"/>
      <c r="G40" s="30"/>
      <c r="H40" s="30"/>
      <c r="I40" s="30"/>
      <c r="J40" s="63"/>
      <c r="K40" s="25"/>
      <c r="L40" s="31" t="e">
        <f t="shared" si="1"/>
        <v>#DIV/0!</v>
      </c>
    </row>
    <row r="41" spans="2:12" s="24" customFormat="1" hidden="1" x14ac:dyDescent="0.2">
      <c r="B41" s="62"/>
      <c r="C41" s="34"/>
      <c r="D41" s="34"/>
      <c r="E41" s="32"/>
      <c r="F41" s="33"/>
      <c r="G41" s="30"/>
      <c r="H41" s="30"/>
      <c r="I41" s="30"/>
      <c r="J41" s="63"/>
      <c r="K41" s="25"/>
      <c r="L41" s="31" t="e">
        <f t="shared" si="1"/>
        <v>#DIV/0!</v>
      </c>
    </row>
    <row r="42" spans="2:12" s="24" customFormat="1" hidden="1" x14ac:dyDescent="0.2">
      <c r="B42" s="62"/>
      <c r="C42" s="34"/>
      <c r="D42" s="34"/>
      <c r="E42" s="32"/>
      <c r="F42" s="33"/>
      <c r="G42" s="30"/>
      <c r="H42" s="30"/>
      <c r="I42" s="30"/>
      <c r="J42" s="63"/>
      <c r="K42" s="25"/>
      <c r="L42" s="31" t="e">
        <f t="shared" si="1"/>
        <v>#DIV/0!</v>
      </c>
    </row>
    <row r="43" spans="2:12" s="24" customFormat="1" hidden="1" x14ac:dyDescent="0.2">
      <c r="B43" s="62"/>
      <c r="C43" s="34"/>
      <c r="D43" s="34"/>
      <c r="E43" s="32"/>
      <c r="F43" s="33"/>
      <c r="G43" s="30"/>
      <c r="H43" s="30"/>
      <c r="I43" s="30"/>
      <c r="J43" s="63"/>
      <c r="K43" s="25"/>
      <c r="L43" s="31" t="e">
        <f t="shared" si="1"/>
        <v>#DIV/0!</v>
      </c>
    </row>
    <row r="44" spans="2:12" s="24" customFormat="1" ht="26.25" hidden="1" customHeight="1" x14ac:dyDescent="0.2">
      <c r="B44" s="64"/>
      <c r="C44" s="26"/>
      <c r="D44" s="26"/>
      <c r="E44" s="26"/>
      <c r="F44" s="26"/>
      <c r="G44" s="26"/>
      <c r="H44" s="26"/>
      <c r="I44" s="26"/>
      <c r="J44" s="61"/>
      <c r="K44" s="25"/>
      <c r="L44" s="31" t="e">
        <f t="shared" si="1"/>
        <v>#DIV/0!</v>
      </c>
    </row>
    <row r="45" spans="2:12" s="24" customFormat="1" ht="26.25" hidden="1" customHeight="1" x14ac:dyDescent="0.2">
      <c r="B45" s="64"/>
      <c r="C45" s="26"/>
      <c r="D45" s="26"/>
      <c r="E45" s="26"/>
      <c r="F45" s="26"/>
      <c r="G45" s="26"/>
      <c r="H45" s="26"/>
      <c r="I45" s="26"/>
      <c r="J45" s="61"/>
      <c r="K45" s="25"/>
      <c r="L45" s="31" t="e">
        <f t="shared" si="1"/>
        <v>#DIV/0!</v>
      </c>
    </row>
    <row r="46" spans="2:12" s="24" customFormat="1" ht="26.25" hidden="1" customHeight="1" x14ac:dyDescent="0.2">
      <c r="B46" s="64"/>
      <c r="C46" s="26"/>
      <c r="D46" s="26"/>
      <c r="E46" s="26"/>
      <c r="F46" s="26"/>
      <c r="G46" s="26"/>
      <c r="H46" s="26"/>
      <c r="I46" s="26"/>
      <c r="J46" s="61"/>
      <c r="K46" s="25"/>
      <c r="L46" s="31" t="e">
        <f t="shared" si="1"/>
        <v>#DIV/0!</v>
      </c>
    </row>
    <row r="47" spans="2:12" s="24" customFormat="1" ht="12" customHeight="1" x14ac:dyDescent="0.2">
      <c r="B47" s="64"/>
      <c r="C47" s="26"/>
      <c r="D47" s="26"/>
      <c r="E47" s="26"/>
      <c r="F47" s="26"/>
      <c r="G47" s="26"/>
      <c r="H47" s="26"/>
      <c r="I47" s="26"/>
      <c r="J47" s="61"/>
      <c r="K47" s="25"/>
      <c r="L47" s="31" t="e">
        <f t="shared" si="1"/>
        <v>#DIV/0!</v>
      </c>
    </row>
    <row r="48" spans="2:12" s="24" customFormat="1" ht="26.25" customHeight="1" x14ac:dyDescent="0.2">
      <c r="B48" s="64"/>
      <c r="C48" s="26"/>
      <c r="D48" s="26"/>
      <c r="E48" s="26"/>
      <c r="F48" s="26"/>
      <c r="G48" s="26"/>
      <c r="H48" s="26"/>
      <c r="I48" s="26"/>
      <c r="J48" s="61"/>
      <c r="K48" s="25"/>
      <c r="L48" s="25"/>
    </row>
    <row r="49" spans="2:12" s="24" customFormat="1" ht="26.25" customHeight="1" x14ac:dyDescent="0.2">
      <c r="B49" s="64"/>
      <c r="C49" s="26"/>
      <c r="D49" s="26"/>
      <c r="E49" s="26"/>
      <c r="F49" s="26"/>
      <c r="G49" s="26"/>
      <c r="H49" s="26"/>
      <c r="I49" s="26"/>
      <c r="J49" s="61"/>
      <c r="K49" s="25"/>
      <c r="L49" s="25"/>
    </row>
    <row r="50" spans="2:12" s="24" customFormat="1" ht="26.25" customHeight="1" x14ac:dyDescent="0.2">
      <c r="B50" s="64"/>
      <c r="C50" s="26"/>
      <c r="D50" s="26"/>
      <c r="E50" s="26"/>
      <c r="F50" s="26"/>
      <c r="G50" s="26"/>
      <c r="H50" s="26"/>
      <c r="I50" s="26"/>
      <c r="J50" s="61"/>
      <c r="K50" s="25"/>
      <c r="L50" s="25"/>
    </row>
    <row r="51" spans="2:12" s="24" customFormat="1" ht="26.25" customHeight="1" x14ac:dyDescent="0.2">
      <c r="B51" s="64"/>
      <c r="C51" s="26"/>
      <c r="D51" s="26"/>
      <c r="E51" s="26"/>
      <c r="F51" s="26"/>
      <c r="G51" s="26"/>
      <c r="H51" s="26"/>
      <c r="I51" s="26"/>
      <c r="J51" s="61"/>
      <c r="K51" s="25"/>
      <c r="L51" s="25"/>
    </row>
    <row r="52" spans="2:12" s="24" customFormat="1" ht="26.25" customHeight="1" x14ac:dyDescent="0.2">
      <c r="B52" s="64"/>
      <c r="C52" s="26"/>
      <c r="D52" s="26"/>
      <c r="E52" s="26"/>
      <c r="F52" s="26"/>
      <c r="G52" s="26"/>
      <c r="H52" s="26"/>
      <c r="I52" s="26"/>
      <c r="J52" s="61"/>
      <c r="K52" s="25"/>
      <c r="L52" s="25"/>
    </row>
    <row r="53" spans="2:12" s="24" customFormat="1" ht="26.25" customHeight="1" x14ac:dyDescent="0.2">
      <c r="B53" s="64"/>
      <c r="C53" s="26"/>
      <c r="D53" s="26"/>
      <c r="E53" s="26"/>
      <c r="F53" s="26"/>
      <c r="G53" s="26"/>
      <c r="H53" s="26"/>
      <c r="I53" s="26"/>
      <c r="J53" s="61"/>
      <c r="K53" s="25"/>
      <c r="L53" s="25"/>
    </row>
    <row r="54" spans="2:12" s="24" customFormat="1" ht="26.25" customHeight="1" x14ac:dyDescent="0.2">
      <c r="B54" s="64"/>
      <c r="C54" s="26"/>
      <c r="D54" s="26"/>
      <c r="E54" s="26"/>
      <c r="F54" s="26"/>
      <c r="G54" s="26"/>
      <c r="H54" s="26"/>
      <c r="I54" s="26"/>
      <c r="J54" s="61"/>
      <c r="K54" s="25"/>
      <c r="L54" s="25"/>
    </row>
    <row r="55" spans="2:12" s="24" customFormat="1" ht="26.25" customHeight="1" x14ac:dyDescent="0.2">
      <c r="B55" s="64"/>
      <c r="C55" s="26"/>
      <c r="D55" s="26"/>
      <c r="E55" s="26"/>
      <c r="F55" s="26"/>
      <c r="G55" s="26"/>
      <c r="H55" s="26"/>
      <c r="I55" s="26"/>
      <c r="J55" s="61"/>
      <c r="K55" s="25"/>
      <c r="L55" s="25"/>
    </row>
    <row r="56" spans="2:12" s="24" customFormat="1" ht="26.25" customHeight="1" x14ac:dyDescent="0.2">
      <c r="B56" s="64"/>
      <c r="C56" s="26"/>
      <c r="D56" s="26"/>
      <c r="E56" s="26"/>
      <c r="F56" s="26"/>
      <c r="G56" s="26"/>
      <c r="H56" s="26"/>
      <c r="I56" s="26"/>
      <c r="J56" s="61"/>
      <c r="K56" s="25"/>
      <c r="L56" s="25"/>
    </row>
    <row r="57" spans="2:12" s="24" customFormat="1" ht="9.75" customHeight="1" x14ac:dyDescent="0.2">
      <c r="B57" s="65"/>
      <c r="C57" s="66"/>
      <c r="D57" s="66"/>
      <c r="E57" s="66"/>
      <c r="F57" s="66"/>
      <c r="G57" s="66"/>
      <c r="H57" s="66"/>
      <c r="I57" s="66"/>
      <c r="J57" s="67"/>
      <c r="K57" s="25"/>
      <c r="L57" s="25"/>
    </row>
    <row r="58" spans="2:12" s="24" customFormat="1" ht="15.75" x14ac:dyDescent="0.25">
      <c r="B58" s="116" t="s">
        <v>65</v>
      </c>
      <c r="C58" s="117"/>
      <c r="D58" s="117"/>
      <c r="E58" s="117"/>
      <c r="F58" s="117"/>
      <c r="G58" s="117"/>
      <c r="H58" s="117"/>
      <c r="I58" s="117"/>
      <c r="J58" s="118"/>
      <c r="K58" s="25"/>
      <c r="L58" s="25"/>
    </row>
    <row r="59" spans="2:12" s="24" customFormat="1" hidden="1" x14ac:dyDescent="0.2">
      <c r="B59" s="119"/>
      <c r="C59" s="120"/>
      <c r="D59" s="120"/>
      <c r="E59" s="120"/>
      <c r="F59" s="120"/>
      <c r="G59" s="120"/>
      <c r="H59" s="120"/>
      <c r="I59" s="120"/>
      <c r="J59" s="121"/>
      <c r="K59" s="25"/>
      <c r="L59" s="25"/>
    </row>
    <row r="60" spans="2:12" s="24" customFormat="1" hidden="1" x14ac:dyDescent="0.2">
      <c r="B60" s="122"/>
      <c r="C60" s="123"/>
      <c r="D60" s="123"/>
      <c r="E60" s="123"/>
      <c r="F60" s="123"/>
      <c r="G60" s="123"/>
      <c r="H60" s="123"/>
      <c r="I60" s="123"/>
      <c r="J60" s="124"/>
      <c r="K60" s="25"/>
      <c r="L60" s="25"/>
    </row>
    <row r="61" spans="2:12" s="24" customFormat="1" x14ac:dyDescent="0.2">
      <c r="B61" s="122"/>
      <c r="C61" s="123"/>
      <c r="D61" s="123"/>
      <c r="E61" s="123"/>
      <c r="F61" s="123"/>
      <c r="G61" s="123"/>
      <c r="H61" s="123"/>
      <c r="I61" s="123"/>
      <c r="J61" s="124"/>
      <c r="K61" s="25"/>
      <c r="L61" s="25"/>
    </row>
    <row r="62" spans="2:12" s="24" customFormat="1" ht="24" customHeight="1" x14ac:dyDescent="0.2">
      <c r="B62" s="128" t="s">
        <v>66</v>
      </c>
      <c r="C62" s="129"/>
      <c r="D62" s="129"/>
      <c r="E62" s="129"/>
      <c r="F62" s="129"/>
      <c r="G62" s="129"/>
      <c r="H62" s="129"/>
      <c r="I62" s="129"/>
      <c r="J62" s="130"/>
      <c r="K62" s="25"/>
      <c r="L62" s="25"/>
    </row>
    <row r="63" spans="2:12" x14ac:dyDescent="0.2">
      <c r="B63" s="52" t="s">
        <v>37</v>
      </c>
      <c r="C63" s="109" t="s">
        <v>67</v>
      </c>
      <c r="D63" s="109"/>
      <c r="E63" s="109"/>
      <c r="F63" s="109"/>
      <c r="G63" s="109"/>
      <c r="H63" s="109"/>
      <c r="I63" s="109"/>
      <c r="J63" s="110"/>
    </row>
    <row r="64" spans="2:12" ht="39" customHeight="1" x14ac:dyDescent="0.2">
      <c r="B64" s="53"/>
      <c r="C64" s="109" t="s">
        <v>68</v>
      </c>
      <c r="D64" s="109"/>
      <c r="E64" s="109"/>
      <c r="F64" s="109"/>
      <c r="G64" s="109"/>
      <c r="H64" s="109"/>
      <c r="I64" s="109"/>
      <c r="J64" s="110"/>
    </row>
    <row r="65" spans="2:10" ht="38.25" customHeight="1" x14ac:dyDescent="0.2">
      <c r="B65" s="54"/>
      <c r="C65" s="109" t="s">
        <v>69</v>
      </c>
      <c r="D65" s="109"/>
      <c r="E65" s="109"/>
      <c r="F65" s="109"/>
      <c r="G65" s="109"/>
      <c r="H65" s="109"/>
      <c r="I65" s="109"/>
      <c r="J65" s="110"/>
    </row>
    <row r="66" spans="2:10" ht="37.5" customHeight="1" x14ac:dyDescent="0.2">
      <c r="B66" s="55"/>
      <c r="C66" s="109" t="s">
        <v>70</v>
      </c>
      <c r="D66" s="109"/>
      <c r="E66" s="109"/>
      <c r="F66" s="109"/>
      <c r="G66" s="109"/>
      <c r="H66" s="109"/>
      <c r="I66" s="109"/>
      <c r="J66" s="110"/>
    </row>
    <row r="67" spans="2:10" ht="39.75" customHeight="1" x14ac:dyDescent="0.2">
      <c r="B67" s="56" t="s">
        <v>71</v>
      </c>
      <c r="C67" s="111" t="s">
        <v>72</v>
      </c>
      <c r="D67" s="111"/>
      <c r="E67" s="111"/>
      <c r="F67" s="111"/>
      <c r="G67" s="111"/>
      <c r="H67" s="111"/>
      <c r="I67" s="111"/>
      <c r="J67" s="112"/>
    </row>
    <row r="68" spans="2:10" x14ac:dyDescent="0.2">
      <c r="B68" s="21"/>
      <c r="C68" s="21"/>
      <c r="D68" s="21"/>
      <c r="E68" s="21"/>
      <c r="F68" s="21"/>
      <c r="G68" s="21"/>
      <c r="H68" s="21"/>
      <c r="I68" s="21"/>
      <c r="J68" s="21"/>
    </row>
    <row r="69" spans="2:10" x14ac:dyDescent="0.2">
      <c r="B69" s="21"/>
      <c r="C69" s="21"/>
      <c r="D69" s="21"/>
      <c r="E69" s="21"/>
      <c r="F69" s="21"/>
      <c r="G69" s="21"/>
      <c r="H69" s="21"/>
      <c r="I69" s="21"/>
      <c r="J69" s="21"/>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8" priority="21" stopIfTrue="1">
      <formula>D20="menor que la meta"</formula>
    </cfRule>
    <cfRule type="expression" dxfId="17" priority="22" stopIfTrue="1">
      <formula>D20="mayor que la meta"</formula>
    </cfRule>
  </conditionalFormatting>
  <conditionalFormatting sqref="E23:E24 E30:E43">
    <cfRule type="expression" dxfId="16" priority="18" stopIfTrue="1">
      <formula>$F23=$L$3</formula>
    </cfRule>
    <cfRule type="expression" dxfId="15" priority="19" stopIfTrue="1">
      <formula>$F23=$L$4</formula>
    </cfRule>
    <cfRule type="expression" dxfId="14" priority="20" stopIfTrue="1">
      <formula>$F23=$L$5</formula>
    </cfRule>
  </conditionalFormatting>
  <conditionalFormatting sqref="D20">
    <cfRule type="cellIs" dxfId="13" priority="16" stopIfTrue="1" operator="equal">
      <formula>"menor que la meta"</formula>
    </cfRule>
    <cfRule type="cellIs" dxfId="12" priority="17" stopIfTrue="1" operator="equal">
      <formula>"mayor que la meta"</formula>
    </cfRule>
  </conditionalFormatting>
  <conditionalFormatting sqref="C23:D25 C36:D43 C27:D34">
    <cfRule type="expression" dxfId="11" priority="13" stopIfTrue="1">
      <formula>OR($F23=$L$3,$F23=$L$2)</formula>
    </cfRule>
    <cfRule type="expression" dxfId="10" priority="14" stopIfTrue="1">
      <formula>$F23=$L$4</formula>
    </cfRule>
    <cfRule type="expression" dxfId="9" priority="15" stopIfTrue="1">
      <formula>$F23=$L$5</formula>
    </cfRule>
  </conditionalFormatting>
  <conditionalFormatting sqref="C26:D26">
    <cfRule type="expression" dxfId="8" priority="7" stopIfTrue="1">
      <formula>OR($F26=$L$3,$F26=$L$2)</formula>
    </cfRule>
    <cfRule type="expression" dxfId="7" priority="8" stopIfTrue="1">
      <formula>$F26=$L$4</formula>
    </cfRule>
    <cfRule type="expression" dxfId="6" priority="9" stopIfTrue="1">
      <formula>$F26=$L$5</formula>
    </cfRule>
  </conditionalFormatting>
  <conditionalFormatting sqref="E25 E27:E29">
    <cfRule type="expression" dxfId="5" priority="4" stopIfTrue="1">
      <formula>$F25=$L$3</formula>
    </cfRule>
    <cfRule type="expression" dxfId="4" priority="5" stopIfTrue="1">
      <formula>$F25=$L$4</formula>
    </cfRule>
    <cfRule type="expression" dxfId="3" priority="6" stopIfTrue="1">
      <formula>$F25=$L$5</formula>
    </cfRule>
  </conditionalFormatting>
  <conditionalFormatting sqref="E26">
    <cfRule type="expression" dxfId="2" priority="1" stopIfTrue="1">
      <formula>$F26=$L$3</formula>
    </cfRule>
    <cfRule type="expression" dxfId="1" priority="2" stopIfTrue="1">
      <formula>$F26=$L$4</formula>
    </cfRule>
    <cfRule type="expression" dxfId="0" priority="3" stopIfTrue="1">
      <formula>$F26=$L$5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Book,Normal"&amp;8Código:IM-MGP-10&amp;C&amp;"Futura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J47"/>
  <sheetViews>
    <sheetView zoomScale="80" zoomScaleNormal="80" workbookViewId="0">
      <selection activeCell="F6" sqref="F6:F32"/>
    </sheetView>
  </sheetViews>
  <sheetFormatPr baseColWidth="10" defaultColWidth="11.42578125" defaultRowHeight="12.75" x14ac:dyDescent="0.2"/>
  <cols>
    <col min="1" max="1" width="3.7109375" style="68" customWidth="1"/>
    <col min="2" max="2" width="16" style="68" customWidth="1"/>
    <col min="3" max="3" width="31.7109375" style="69" customWidth="1"/>
    <col min="4" max="4" width="11.42578125" style="68"/>
    <col min="5" max="6" width="17.140625" style="68" customWidth="1"/>
    <col min="7" max="7" width="28.7109375" style="69" customWidth="1"/>
    <col min="8" max="8" width="28.5703125" style="69" customWidth="1"/>
    <col min="9" max="9" width="16.28515625" style="68" customWidth="1"/>
    <col min="10" max="10" width="26.5703125" style="69" customWidth="1"/>
    <col min="11" max="16384" width="11.42578125" style="68"/>
  </cols>
  <sheetData>
    <row r="2" spans="2:10" ht="21" customHeight="1" x14ac:dyDescent="0.2">
      <c r="B2" s="70"/>
      <c r="C2" s="144" t="s">
        <v>73</v>
      </c>
      <c r="D2" s="144"/>
      <c r="E2" s="144"/>
      <c r="F2" s="144"/>
      <c r="G2" s="144"/>
      <c r="H2" s="144"/>
      <c r="I2" s="144"/>
      <c r="J2" s="72"/>
    </row>
    <row r="3" spans="2:10" ht="21" customHeight="1" x14ac:dyDescent="0.2">
      <c r="B3" s="71"/>
      <c r="C3" s="145"/>
      <c r="D3" s="145"/>
      <c r="E3" s="145"/>
      <c r="F3" s="145"/>
      <c r="G3" s="145"/>
      <c r="H3" s="145"/>
      <c r="I3" s="145"/>
      <c r="J3" s="73"/>
    </row>
    <row r="4" spans="2:10" ht="21" customHeight="1" x14ac:dyDescent="0.2">
      <c r="B4" s="74"/>
      <c r="C4" s="145"/>
      <c r="D4" s="145"/>
      <c r="E4" s="145"/>
      <c r="F4" s="145"/>
      <c r="G4" s="145"/>
      <c r="H4" s="145"/>
      <c r="I4" s="145"/>
      <c r="J4" s="75" t="s">
        <v>232</v>
      </c>
    </row>
    <row r="5" spans="2:10" ht="45" x14ac:dyDescent="0.2">
      <c r="B5" s="76" t="s">
        <v>74</v>
      </c>
      <c r="C5" s="76" t="s">
        <v>75</v>
      </c>
      <c r="D5" s="76" t="s">
        <v>76</v>
      </c>
      <c r="E5" s="76" t="s">
        <v>77</v>
      </c>
      <c r="F5" s="76" t="s">
        <v>78</v>
      </c>
      <c r="G5" s="76" t="s">
        <v>79</v>
      </c>
      <c r="H5" s="76" t="s">
        <v>80</v>
      </c>
      <c r="I5" s="76" t="s">
        <v>81</v>
      </c>
      <c r="J5" s="76" t="s">
        <v>82</v>
      </c>
    </row>
    <row r="6" spans="2:10" ht="89.25" x14ac:dyDescent="0.2">
      <c r="B6" s="82" t="s">
        <v>83</v>
      </c>
      <c r="C6" s="77" t="s">
        <v>84</v>
      </c>
      <c r="D6" s="78">
        <v>43068</v>
      </c>
      <c r="E6" s="78">
        <v>43125</v>
      </c>
      <c r="F6" s="88">
        <f>NETWORKDAYS.INTL(D6,E6,1,rangos!$B$18:$B$39)</f>
        <v>38</v>
      </c>
      <c r="G6" s="77" t="s">
        <v>85</v>
      </c>
      <c r="H6" s="77" t="s">
        <v>86</v>
      </c>
      <c r="I6" s="79">
        <v>1000000000</v>
      </c>
      <c r="J6" s="80" t="s">
        <v>87</v>
      </c>
    </row>
    <row r="7" spans="2:10" ht="38.25" x14ac:dyDescent="0.2">
      <c r="B7" s="77" t="s">
        <v>88</v>
      </c>
      <c r="C7" s="77" t="s">
        <v>89</v>
      </c>
      <c r="D7" s="78">
        <v>43102</v>
      </c>
      <c r="E7" s="78">
        <v>43125</v>
      </c>
      <c r="F7" s="86">
        <f>NETWORKDAYS.INTL(D7,E7,1,rangos!$B$18:$B$39)</f>
        <v>17</v>
      </c>
      <c r="G7" s="77" t="s">
        <v>85</v>
      </c>
      <c r="H7" s="77" t="s">
        <v>90</v>
      </c>
      <c r="I7" s="79">
        <v>50000000</v>
      </c>
      <c r="J7" s="87"/>
    </row>
    <row r="8" spans="2:10" ht="48.75" customHeight="1" x14ac:dyDescent="0.2">
      <c r="B8" s="77" t="s">
        <v>91</v>
      </c>
      <c r="C8" s="77" t="s">
        <v>92</v>
      </c>
      <c r="D8" s="78">
        <v>43062</v>
      </c>
      <c r="E8" s="78">
        <v>43126</v>
      </c>
      <c r="F8" s="88">
        <f>NETWORKDAYS.INTL(D8,E8,1,rangos!$B$18:$B$39)</f>
        <v>43</v>
      </c>
      <c r="G8" s="77" t="s">
        <v>93</v>
      </c>
      <c r="H8" s="77" t="s">
        <v>86</v>
      </c>
      <c r="I8" s="79">
        <v>256785045</v>
      </c>
      <c r="J8" s="87" t="s">
        <v>94</v>
      </c>
    </row>
    <row r="9" spans="2:10" ht="51" x14ac:dyDescent="0.2">
      <c r="B9" s="77" t="s">
        <v>95</v>
      </c>
      <c r="C9" s="77" t="s">
        <v>96</v>
      </c>
      <c r="D9" s="78">
        <v>43096</v>
      </c>
      <c r="E9" s="78">
        <v>43126</v>
      </c>
      <c r="F9" s="86">
        <f>NETWORKDAYS.INTL(D9,E9,1,rangos!$B$18:$B$39)</f>
        <v>21</v>
      </c>
      <c r="G9" s="77" t="s">
        <v>85</v>
      </c>
      <c r="H9" s="77" t="s">
        <v>86</v>
      </c>
      <c r="I9" s="79">
        <v>229366135</v>
      </c>
      <c r="J9" s="83"/>
    </row>
    <row r="10" spans="2:10" ht="51" x14ac:dyDescent="0.2">
      <c r="B10" s="77" t="s">
        <v>97</v>
      </c>
      <c r="C10" s="77" t="s">
        <v>98</v>
      </c>
      <c r="D10" s="78">
        <v>43129</v>
      </c>
      <c r="E10" s="84">
        <v>43130</v>
      </c>
      <c r="F10" s="85">
        <f>NETWORKDAYS.INTL(D10,E10,1,rangos!$B$18:$B$39)</f>
        <v>2</v>
      </c>
      <c r="G10" s="77" t="s">
        <v>93</v>
      </c>
      <c r="H10" s="77" t="s">
        <v>86</v>
      </c>
      <c r="I10" s="79">
        <v>4004000000</v>
      </c>
      <c r="J10" s="85"/>
    </row>
    <row r="11" spans="2:10" ht="83.25" customHeight="1" x14ac:dyDescent="0.2">
      <c r="B11" s="82" t="s">
        <v>99</v>
      </c>
      <c r="C11" s="77" t="s">
        <v>100</v>
      </c>
      <c r="D11" s="78">
        <v>43082</v>
      </c>
      <c r="E11" s="78">
        <v>43136</v>
      </c>
      <c r="F11" s="88">
        <f>NETWORKDAYS.INTL(D11,E11,1,rangos!$B$18:$B$39)</f>
        <v>36</v>
      </c>
      <c r="G11" s="77" t="s">
        <v>85</v>
      </c>
      <c r="H11" s="77" t="s">
        <v>86</v>
      </c>
      <c r="I11" s="79">
        <v>118868458</v>
      </c>
      <c r="J11" s="81" t="s">
        <v>101</v>
      </c>
    </row>
    <row r="12" spans="2:10" ht="135" customHeight="1" x14ac:dyDescent="0.2">
      <c r="B12" s="77" t="s">
        <v>102</v>
      </c>
      <c r="C12" s="77" t="s">
        <v>103</v>
      </c>
      <c r="D12" s="78">
        <v>43102</v>
      </c>
      <c r="E12" s="78">
        <v>43151</v>
      </c>
      <c r="F12" s="88">
        <f>NETWORKDAYS.INTL(D12,E12,1,rangos!$B$18:$B$39)</f>
        <v>35</v>
      </c>
      <c r="G12" s="77" t="s">
        <v>85</v>
      </c>
      <c r="H12" s="77" t="s">
        <v>86</v>
      </c>
      <c r="I12" s="79">
        <v>81163280</v>
      </c>
      <c r="J12" s="81" t="s">
        <v>94</v>
      </c>
    </row>
    <row r="13" spans="2:10" ht="57.75" customHeight="1" x14ac:dyDescent="0.2">
      <c r="B13" s="77" t="s">
        <v>104</v>
      </c>
      <c r="C13" s="77" t="s">
        <v>105</v>
      </c>
      <c r="D13" s="78">
        <v>43096</v>
      </c>
      <c r="E13" s="78">
        <v>43157</v>
      </c>
      <c r="F13" s="88">
        <f>NETWORKDAYS.INTL(D13,E13,1,rangos!$B$18:$B$39)</f>
        <v>42</v>
      </c>
      <c r="G13" s="77" t="s">
        <v>85</v>
      </c>
      <c r="H13" s="77" t="s">
        <v>106</v>
      </c>
      <c r="I13" s="79">
        <v>139860000</v>
      </c>
      <c r="J13" s="80" t="s">
        <v>94</v>
      </c>
    </row>
    <row r="14" spans="2:10" ht="138.75" customHeight="1" x14ac:dyDescent="0.2">
      <c r="B14" s="77" t="s">
        <v>107</v>
      </c>
      <c r="C14" s="77" t="s">
        <v>108</v>
      </c>
      <c r="D14" s="78">
        <v>43089</v>
      </c>
      <c r="E14" s="78">
        <v>43160</v>
      </c>
      <c r="F14" s="88">
        <f>NETWORKDAYS.INTL(D14,E14,1,rangos!$B$18:$B$39)</f>
        <v>49</v>
      </c>
      <c r="G14" s="77" t="s">
        <v>93</v>
      </c>
      <c r="H14" s="77" t="s">
        <v>86</v>
      </c>
      <c r="I14" s="79">
        <v>0</v>
      </c>
      <c r="J14" s="81" t="s">
        <v>109</v>
      </c>
    </row>
    <row r="15" spans="2:10" ht="42" customHeight="1" x14ac:dyDescent="0.2">
      <c r="B15" s="77" t="s">
        <v>110</v>
      </c>
      <c r="C15" s="77" t="s">
        <v>111</v>
      </c>
      <c r="D15" s="78">
        <v>43119</v>
      </c>
      <c r="E15" s="78">
        <v>43161</v>
      </c>
      <c r="F15" s="86">
        <f>NETWORKDAYS.INTL(D15,E15,1,rangos!$B$18:$B$39)</f>
        <v>31</v>
      </c>
      <c r="G15" s="77" t="s">
        <v>93</v>
      </c>
      <c r="H15" s="77" t="s">
        <v>86</v>
      </c>
      <c r="I15" s="79">
        <v>209475974</v>
      </c>
      <c r="J15" s="83"/>
    </row>
    <row r="16" spans="2:10" ht="83.25" customHeight="1" x14ac:dyDescent="0.2">
      <c r="B16" s="77" t="s">
        <v>112</v>
      </c>
      <c r="C16" s="77" t="s">
        <v>113</v>
      </c>
      <c r="D16" s="78">
        <v>43087</v>
      </c>
      <c r="E16" s="78">
        <v>43165</v>
      </c>
      <c r="F16" s="88">
        <f>NETWORKDAYS.INTL(D16,E16,1,rangos!$B$18:$B$39)</f>
        <v>54</v>
      </c>
      <c r="G16" s="77" t="s">
        <v>85</v>
      </c>
      <c r="H16" s="77" t="s">
        <v>86</v>
      </c>
      <c r="I16" s="79">
        <v>0</v>
      </c>
      <c r="J16" s="81" t="s">
        <v>114</v>
      </c>
    </row>
    <row r="17" spans="2:10" ht="45" customHeight="1" x14ac:dyDescent="0.2">
      <c r="B17" s="77" t="s">
        <v>115</v>
      </c>
      <c r="C17" s="77" t="s">
        <v>116</v>
      </c>
      <c r="D17" s="78">
        <v>43158</v>
      </c>
      <c r="E17" s="78">
        <v>43172</v>
      </c>
      <c r="F17" s="86">
        <f>NETWORKDAYS.INTL(D17,E17,1,rangos!$B$18:$B$39)</f>
        <v>11</v>
      </c>
      <c r="G17" s="77" t="s">
        <v>93</v>
      </c>
      <c r="H17" s="77" t="s">
        <v>86</v>
      </c>
      <c r="I17" s="79">
        <v>111692748</v>
      </c>
      <c r="J17" s="83"/>
    </row>
    <row r="18" spans="2:10" ht="51" x14ac:dyDescent="0.2">
      <c r="B18" s="77" t="s">
        <v>117</v>
      </c>
      <c r="C18" s="77" t="s">
        <v>118</v>
      </c>
      <c r="D18" s="78">
        <v>43151</v>
      </c>
      <c r="E18" s="78">
        <v>43180</v>
      </c>
      <c r="F18" s="86">
        <f>NETWORKDAYS.INTL(D18,E18,1,rangos!$B$18:$B$39)</f>
        <v>21</v>
      </c>
      <c r="G18" s="77" t="s">
        <v>85</v>
      </c>
      <c r="H18" s="77" t="s">
        <v>86</v>
      </c>
      <c r="I18" s="79">
        <v>226158475</v>
      </c>
      <c r="J18" s="85"/>
    </row>
    <row r="19" spans="2:10" ht="66" customHeight="1" x14ac:dyDescent="0.2">
      <c r="B19" s="77" t="s">
        <v>119</v>
      </c>
      <c r="C19" s="77" t="s">
        <v>120</v>
      </c>
      <c r="D19" s="78">
        <v>43059</v>
      </c>
      <c r="E19" s="78">
        <v>43196</v>
      </c>
      <c r="F19" s="88">
        <f>NETWORKDAYS.INTL(D19,E19,1,rangos!$B$18:$B$39)</f>
        <v>93</v>
      </c>
      <c r="G19" s="77" t="s">
        <v>93</v>
      </c>
      <c r="H19" s="77" t="s">
        <v>106</v>
      </c>
      <c r="I19" s="79">
        <v>1636736000</v>
      </c>
      <c r="J19" s="80" t="s">
        <v>87</v>
      </c>
    </row>
    <row r="20" spans="2:10" ht="128.25" customHeight="1" x14ac:dyDescent="0.2">
      <c r="B20" s="77" t="s">
        <v>121</v>
      </c>
      <c r="C20" s="77" t="s">
        <v>122</v>
      </c>
      <c r="D20" s="78">
        <v>43139</v>
      </c>
      <c r="E20" s="78">
        <v>43199</v>
      </c>
      <c r="F20" s="88">
        <f>NETWORKDAYS.INTL(D20,E20,1,rangos!$B$18:$B$39)</f>
        <v>40</v>
      </c>
      <c r="G20" s="77" t="s">
        <v>93</v>
      </c>
      <c r="H20" s="77" t="s">
        <v>86</v>
      </c>
      <c r="I20" s="79">
        <v>153180065</v>
      </c>
      <c r="J20" s="81" t="s">
        <v>123</v>
      </c>
    </row>
    <row r="21" spans="2:10" ht="96.75" customHeight="1" x14ac:dyDescent="0.2">
      <c r="B21" s="77" t="s">
        <v>124</v>
      </c>
      <c r="C21" s="77" t="s">
        <v>125</v>
      </c>
      <c r="D21" s="78">
        <v>43192</v>
      </c>
      <c r="E21" s="78">
        <v>43203</v>
      </c>
      <c r="F21" s="86">
        <f>NETWORKDAYS.INTL(D21,E21,1,rangos!$B$18:$B$39)</f>
        <v>10</v>
      </c>
      <c r="G21" s="77" t="s">
        <v>85</v>
      </c>
      <c r="H21" s="77" t="s">
        <v>126</v>
      </c>
      <c r="I21" s="79">
        <v>680660442</v>
      </c>
      <c r="J21" s="85"/>
    </row>
    <row r="22" spans="2:10" ht="114.75" x14ac:dyDescent="0.2">
      <c r="B22" s="77" t="s">
        <v>127</v>
      </c>
      <c r="C22" s="77" t="s">
        <v>128</v>
      </c>
      <c r="D22" s="78">
        <v>43138</v>
      </c>
      <c r="E22" s="78">
        <v>43210</v>
      </c>
      <c r="F22" s="88">
        <f>NETWORKDAYS.INTL(D22,E22,1,rangos!$B$18:$B$39)</f>
        <v>50</v>
      </c>
      <c r="G22" s="77" t="s">
        <v>93</v>
      </c>
      <c r="H22" s="77" t="s">
        <v>106</v>
      </c>
      <c r="I22" s="79">
        <v>258330000</v>
      </c>
      <c r="J22" s="81" t="s">
        <v>129</v>
      </c>
    </row>
    <row r="23" spans="2:10" ht="25.5" x14ac:dyDescent="0.2">
      <c r="B23" s="77" t="s">
        <v>130</v>
      </c>
      <c r="C23" s="77" t="s">
        <v>131</v>
      </c>
      <c r="D23" s="78">
        <v>43209</v>
      </c>
      <c r="E23" s="78">
        <v>43223</v>
      </c>
      <c r="F23" s="86">
        <f>NETWORKDAYS.INTL(D23,E23,1,rangos!$B$18:$B$39)</f>
        <v>10</v>
      </c>
      <c r="G23" s="77" t="s">
        <v>85</v>
      </c>
      <c r="H23" s="77" t="s">
        <v>126</v>
      </c>
      <c r="I23" s="79">
        <v>0</v>
      </c>
      <c r="J23" s="85"/>
    </row>
    <row r="24" spans="2:10" ht="76.5" x14ac:dyDescent="0.2">
      <c r="B24" s="77" t="s">
        <v>132</v>
      </c>
      <c r="C24" s="77" t="s">
        <v>133</v>
      </c>
      <c r="D24" s="78">
        <v>43217</v>
      </c>
      <c r="E24" s="78">
        <v>43248</v>
      </c>
      <c r="F24" s="86">
        <f>NETWORKDAYS.INTL(D24,E24,1,rangos!$B$18:$B$39)</f>
        <v>20</v>
      </c>
      <c r="G24" s="77" t="s">
        <v>85</v>
      </c>
      <c r="H24" s="77" t="s">
        <v>134</v>
      </c>
      <c r="I24" s="79">
        <v>258380495</v>
      </c>
      <c r="J24" s="85"/>
    </row>
    <row r="25" spans="2:10" ht="51" x14ac:dyDescent="0.2">
      <c r="B25" s="77" t="s">
        <v>135</v>
      </c>
      <c r="C25" s="77" t="s">
        <v>136</v>
      </c>
      <c r="D25" s="78">
        <v>43245</v>
      </c>
      <c r="E25" s="78">
        <v>43250</v>
      </c>
      <c r="F25" s="86">
        <f>NETWORKDAYS.INTL(D25,E25,1,rangos!$B$18:$B$39)</f>
        <v>4</v>
      </c>
      <c r="G25" s="77" t="s">
        <v>85</v>
      </c>
      <c r="H25" s="77" t="s">
        <v>134</v>
      </c>
      <c r="I25" s="79">
        <v>0</v>
      </c>
      <c r="J25" s="85"/>
    </row>
    <row r="26" spans="2:10" ht="102" x14ac:dyDescent="0.2">
      <c r="B26" s="77" t="s">
        <v>137</v>
      </c>
      <c r="C26" s="77" t="s">
        <v>138</v>
      </c>
      <c r="D26" s="78">
        <v>43196</v>
      </c>
      <c r="E26" s="78">
        <v>43251</v>
      </c>
      <c r="F26" s="88">
        <f>NETWORKDAYS.INTL(D26,E26,1,rangos!$B$18:$B$39)</f>
        <v>38</v>
      </c>
      <c r="G26" s="77" t="s">
        <v>85</v>
      </c>
      <c r="H26" s="77" t="s">
        <v>126</v>
      </c>
      <c r="I26" s="79">
        <v>650328129</v>
      </c>
      <c r="J26" s="81" t="s">
        <v>139</v>
      </c>
    </row>
    <row r="27" spans="2:10" ht="38.25" x14ac:dyDescent="0.2">
      <c r="B27" s="77" t="s">
        <v>140</v>
      </c>
      <c r="C27" s="77" t="s">
        <v>141</v>
      </c>
      <c r="D27" s="78">
        <v>43210</v>
      </c>
      <c r="E27" s="78">
        <v>43259</v>
      </c>
      <c r="F27" s="86">
        <f>NETWORKDAYS.INTL(D27,E27,1,rangos!$B$18:$B$39)</f>
        <v>33</v>
      </c>
      <c r="G27" s="77" t="s">
        <v>85</v>
      </c>
      <c r="H27" s="77" t="s">
        <v>126</v>
      </c>
      <c r="I27" s="79">
        <v>150200807</v>
      </c>
      <c r="J27" s="80"/>
    </row>
    <row r="28" spans="2:10" ht="66.75" customHeight="1" x14ac:dyDescent="0.2">
      <c r="B28" s="77" t="s">
        <v>142</v>
      </c>
      <c r="C28" s="77" t="s">
        <v>143</v>
      </c>
      <c r="D28" s="78">
        <v>43217</v>
      </c>
      <c r="E28" s="78">
        <v>43259</v>
      </c>
      <c r="F28" s="86">
        <f>NETWORKDAYS.INTL(D28,E28,1,rangos!$B$18:$B$39)</f>
        <v>28</v>
      </c>
      <c r="G28" s="77" t="s">
        <v>85</v>
      </c>
      <c r="H28" s="77" t="s">
        <v>126</v>
      </c>
      <c r="I28" s="79">
        <v>425132290</v>
      </c>
      <c r="J28" s="85"/>
    </row>
    <row r="29" spans="2:10" ht="63.75" x14ac:dyDescent="0.2">
      <c r="B29" s="77" t="s">
        <v>144</v>
      </c>
      <c r="C29" s="77" t="s">
        <v>145</v>
      </c>
      <c r="D29" s="78">
        <v>43210</v>
      </c>
      <c r="E29" s="78">
        <v>43270</v>
      </c>
      <c r="F29" s="88">
        <f>NETWORKDAYS.INTL(D29,E29,1,rangos!$B$18:$B$39)</f>
        <v>39</v>
      </c>
      <c r="G29" s="77" t="s">
        <v>85</v>
      </c>
      <c r="H29" s="77" t="s">
        <v>126</v>
      </c>
      <c r="I29" s="79">
        <v>36427466</v>
      </c>
      <c r="J29" s="81" t="s">
        <v>146</v>
      </c>
    </row>
    <row r="30" spans="2:10" ht="87" customHeight="1" x14ac:dyDescent="0.2">
      <c r="B30" s="77" t="s">
        <v>147</v>
      </c>
      <c r="C30" s="77" t="s">
        <v>148</v>
      </c>
      <c r="D30" s="78">
        <v>43202</v>
      </c>
      <c r="E30" s="78">
        <v>43272</v>
      </c>
      <c r="F30" s="88">
        <f>NETWORKDAYS.INTL(D30,E30,1,rangos!$B$18:$B$39)</f>
        <v>47</v>
      </c>
      <c r="G30" s="77" t="s">
        <v>85</v>
      </c>
      <c r="H30" s="77" t="s">
        <v>126</v>
      </c>
      <c r="I30" s="79">
        <v>3331804869</v>
      </c>
      <c r="J30" s="81" t="s">
        <v>149</v>
      </c>
    </row>
    <row r="31" spans="2:10" ht="51" x14ac:dyDescent="0.2">
      <c r="B31" s="77" t="s">
        <v>150</v>
      </c>
      <c r="C31" s="77" t="s">
        <v>151</v>
      </c>
      <c r="D31" s="78">
        <v>43229</v>
      </c>
      <c r="E31" s="78">
        <v>43277</v>
      </c>
      <c r="F31" s="85">
        <f>NETWORKDAYS.INTL(D31,E31,1,rangos!$B$18:$B$39)</f>
        <v>32</v>
      </c>
      <c r="G31" s="77" t="s">
        <v>152</v>
      </c>
      <c r="H31" s="77" t="s">
        <v>153</v>
      </c>
      <c r="I31" s="79">
        <v>0</v>
      </c>
      <c r="J31" s="85"/>
    </row>
    <row r="32" spans="2:10" ht="51" x14ac:dyDescent="0.2">
      <c r="B32" s="77" t="s">
        <v>154</v>
      </c>
      <c r="C32" s="77" t="s">
        <v>155</v>
      </c>
      <c r="D32" s="78">
        <v>43216</v>
      </c>
      <c r="E32" s="78">
        <v>43286</v>
      </c>
      <c r="F32" s="88">
        <f>NETWORKDAYS.INTL(D32,E32,1,rangos!$B$18:$B$39)</f>
        <v>46</v>
      </c>
      <c r="G32" s="77" t="s">
        <v>152</v>
      </c>
      <c r="H32" s="77" t="s">
        <v>156</v>
      </c>
      <c r="I32" s="79">
        <v>0</v>
      </c>
      <c r="J32" s="81" t="s">
        <v>146</v>
      </c>
    </row>
    <row r="33" spans="2:10" ht="58.5" hidden="1" customHeight="1" x14ac:dyDescent="0.2">
      <c r="B33" s="77" t="s">
        <v>157</v>
      </c>
      <c r="C33" s="77" t="s">
        <v>158</v>
      </c>
      <c r="D33" s="78">
        <v>43096</v>
      </c>
      <c r="E33" s="89" t="s">
        <v>159</v>
      </c>
      <c r="F33" s="86"/>
      <c r="G33" s="77" t="s">
        <v>85</v>
      </c>
      <c r="H33" s="77" t="s">
        <v>86</v>
      </c>
      <c r="I33" s="79">
        <v>0</v>
      </c>
      <c r="J33" s="83" t="s">
        <v>160</v>
      </c>
    </row>
    <row r="34" spans="2:10" ht="63.75" hidden="1" x14ac:dyDescent="0.2">
      <c r="B34" s="77" t="s">
        <v>161</v>
      </c>
      <c r="C34" s="77" t="s">
        <v>162</v>
      </c>
      <c r="D34" s="78">
        <v>43186</v>
      </c>
      <c r="E34" s="89" t="s">
        <v>159</v>
      </c>
      <c r="F34" s="86"/>
      <c r="G34" s="82" t="s">
        <v>85</v>
      </c>
      <c r="H34" s="77" t="s">
        <v>134</v>
      </c>
      <c r="I34" s="79">
        <v>0</v>
      </c>
      <c r="J34" s="80" t="s">
        <v>163</v>
      </c>
    </row>
    <row r="35" spans="2:10" ht="45.75" hidden="1" customHeight="1" x14ac:dyDescent="0.2">
      <c r="B35" s="77" t="s">
        <v>164</v>
      </c>
      <c r="C35" s="82" t="s">
        <v>165</v>
      </c>
      <c r="D35" s="78">
        <v>43192</v>
      </c>
      <c r="E35" s="89" t="s">
        <v>159</v>
      </c>
      <c r="F35" s="86"/>
      <c r="G35" s="77" t="s">
        <v>85</v>
      </c>
      <c r="H35" s="77" t="s">
        <v>126</v>
      </c>
      <c r="I35" s="79">
        <v>0</v>
      </c>
      <c r="J35" s="81" t="s">
        <v>166</v>
      </c>
    </row>
    <row r="36" spans="2:10" ht="63.75" hidden="1" x14ac:dyDescent="0.2">
      <c r="B36" s="77" t="s">
        <v>167</v>
      </c>
      <c r="C36" s="77" t="s">
        <v>168</v>
      </c>
      <c r="D36" s="78">
        <v>43059</v>
      </c>
      <c r="E36" s="89" t="s">
        <v>169</v>
      </c>
      <c r="F36" s="86"/>
      <c r="G36" s="77" t="s">
        <v>85</v>
      </c>
      <c r="H36" s="77" t="s">
        <v>86</v>
      </c>
      <c r="I36" s="79">
        <v>0</v>
      </c>
      <c r="J36" s="81" t="s">
        <v>170</v>
      </c>
    </row>
    <row r="37" spans="2:10" ht="65.25" hidden="1" customHeight="1" x14ac:dyDescent="0.2">
      <c r="B37" s="77" t="s">
        <v>171</v>
      </c>
      <c r="C37" s="77" t="s">
        <v>172</v>
      </c>
      <c r="D37" s="78">
        <v>43230</v>
      </c>
      <c r="E37" s="89" t="s">
        <v>169</v>
      </c>
      <c r="F37" s="86"/>
      <c r="G37" s="77" t="s">
        <v>85</v>
      </c>
      <c r="H37" s="77" t="s">
        <v>134</v>
      </c>
      <c r="I37" s="79">
        <v>0</v>
      </c>
      <c r="J37" s="80" t="s">
        <v>173</v>
      </c>
    </row>
    <row r="38" spans="2:10" ht="51" hidden="1" x14ac:dyDescent="0.2">
      <c r="B38" s="77" t="s">
        <v>174</v>
      </c>
      <c r="C38" s="77" t="s">
        <v>175</v>
      </c>
      <c r="D38" s="78">
        <v>43231</v>
      </c>
      <c r="E38" s="84" t="s">
        <v>176</v>
      </c>
      <c r="F38" s="86"/>
      <c r="G38" s="77" t="s">
        <v>85</v>
      </c>
      <c r="H38" s="77" t="s">
        <v>126</v>
      </c>
      <c r="I38" s="79">
        <v>0</v>
      </c>
      <c r="J38" s="81" t="s">
        <v>94</v>
      </c>
    </row>
    <row r="39" spans="2:10" ht="51" hidden="1" x14ac:dyDescent="0.2">
      <c r="B39" s="77" t="s">
        <v>177</v>
      </c>
      <c r="C39" s="77" t="s">
        <v>178</v>
      </c>
      <c r="D39" s="78">
        <v>43241</v>
      </c>
      <c r="E39" s="80" t="s">
        <v>176</v>
      </c>
      <c r="F39" s="86"/>
      <c r="G39" s="77" t="s">
        <v>85</v>
      </c>
      <c r="H39" s="77" t="s">
        <v>134</v>
      </c>
      <c r="I39" s="79">
        <v>0</v>
      </c>
      <c r="J39" s="85"/>
    </row>
    <row r="40" spans="2:10" ht="38.25" hidden="1" x14ac:dyDescent="0.2">
      <c r="B40" s="77" t="s">
        <v>179</v>
      </c>
      <c r="C40" s="77" t="s">
        <v>180</v>
      </c>
      <c r="D40" s="78">
        <v>43244</v>
      </c>
      <c r="E40" s="80" t="s">
        <v>176</v>
      </c>
      <c r="F40" s="86"/>
      <c r="G40" s="77" t="s">
        <v>85</v>
      </c>
      <c r="H40" s="77" t="s">
        <v>126</v>
      </c>
      <c r="I40" s="79">
        <v>0</v>
      </c>
      <c r="J40" s="85"/>
    </row>
    <row r="41" spans="2:10" ht="82.5" hidden="1" customHeight="1" x14ac:dyDescent="0.2">
      <c r="B41" s="77" t="s">
        <v>181</v>
      </c>
      <c r="C41" s="77" t="s">
        <v>182</v>
      </c>
      <c r="D41" s="78">
        <v>43248</v>
      </c>
      <c r="E41" s="80" t="s">
        <v>176</v>
      </c>
      <c r="F41" s="86"/>
      <c r="G41" s="77" t="s">
        <v>85</v>
      </c>
      <c r="H41" s="77" t="s">
        <v>126</v>
      </c>
      <c r="I41" s="79">
        <v>0</v>
      </c>
      <c r="J41" s="85"/>
    </row>
    <row r="42" spans="2:10" ht="61.5" hidden="1" customHeight="1" x14ac:dyDescent="0.2">
      <c r="B42" s="77" t="s">
        <v>183</v>
      </c>
      <c r="C42" s="77" t="s">
        <v>184</v>
      </c>
      <c r="D42" s="78">
        <v>43143</v>
      </c>
      <c r="E42" s="89" t="s">
        <v>185</v>
      </c>
      <c r="F42" s="86"/>
      <c r="G42" s="77" t="s">
        <v>85</v>
      </c>
      <c r="H42" s="77" t="s">
        <v>86</v>
      </c>
      <c r="I42" s="79">
        <v>0</v>
      </c>
      <c r="J42" s="81" t="s">
        <v>186</v>
      </c>
    </row>
    <row r="43" spans="2:10" ht="63.75" hidden="1" x14ac:dyDescent="0.2">
      <c r="B43" s="77" t="s">
        <v>187</v>
      </c>
      <c r="C43" s="77" t="s">
        <v>188</v>
      </c>
      <c r="D43" s="78">
        <v>43146</v>
      </c>
      <c r="E43" s="89" t="s">
        <v>185</v>
      </c>
      <c r="F43" s="86"/>
      <c r="G43" s="77" t="s">
        <v>85</v>
      </c>
      <c r="H43" s="77" t="s">
        <v>86</v>
      </c>
      <c r="I43" s="79">
        <v>0</v>
      </c>
      <c r="J43" s="81" t="s">
        <v>186</v>
      </c>
    </row>
    <row r="44" spans="2:10" ht="63.75" hidden="1" x14ac:dyDescent="0.2">
      <c r="B44" s="82" t="s">
        <v>189</v>
      </c>
      <c r="C44" s="77" t="s">
        <v>190</v>
      </c>
      <c r="D44" s="78">
        <v>43150</v>
      </c>
      <c r="E44" s="89" t="s">
        <v>185</v>
      </c>
      <c r="F44" s="86"/>
      <c r="G44" s="77" t="s">
        <v>85</v>
      </c>
      <c r="H44" s="77" t="s">
        <v>191</v>
      </c>
      <c r="I44" s="79">
        <v>0</v>
      </c>
      <c r="J44" s="81" t="s">
        <v>186</v>
      </c>
    </row>
    <row r="45" spans="2:10" ht="38.25" hidden="1" x14ac:dyDescent="0.2">
      <c r="B45" s="77" t="s">
        <v>192</v>
      </c>
      <c r="C45" s="77" t="s">
        <v>193</v>
      </c>
      <c r="D45" s="78">
        <v>43151</v>
      </c>
      <c r="E45" s="89" t="s">
        <v>185</v>
      </c>
      <c r="F45" s="86"/>
      <c r="G45" s="77" t="s">
        <v>85</v>
      </c>
      <c r="H45" s="77" t="s">
        <v>86</v>
      </c>
      <c r="I45" s="79">
        <v>0</v>
      </c>
      <c r="J45" s="83" t="s">
        <v>186</v>
      </c>
    </row>
    <row r="46" spans="2:10" ht="38.25" hidden="1" x14ac:dyDescent="0.2">
      <c r="B46" s="77" t="s">
        <v>194</v>
      </c>
      <c r="C46" s="77" t="s">
        <v>195</v>
      </c>
      <c r="D46" s="78">
        <v>43192</v>
      </c>
      <c r="E46" s="89" t="s">
        <v>185</v>
      </c>
      <c r="F46" s="86"/>
      <c r="G46" s="77" t="s">
        <v>85</v>
      </c>
      <c r="H46" s="77" t="s">
        <v>126</v>
      </c>
      <c r="I46" s="79">
        <v>0</v>
      </c>
      <c r="J46" s="85" t="s">
        <v>186</v>
      </c>
    </row>
    <row r="47" spans="2:10" ht="51" hidden="1" x14ac:dyDescent="0.2">
      <c r="B47" s="77" t="s">
        <v>196</v>
      </c>
      <c r="C47" s="77" t="s">
        <v>197</v>
      </c>
      <c r="D47" s="78">
        <v>43231</v>
      </c>
      <c r="E47" s="89" t="s">
        <v>185</v>
      </c>
      <c r="F47" s="86"/>
      <c r="G47" s="77" t="s">
        <v>85</v>
      </c>
      <c r="H47" s="77" t="s">
        <v>126</v>
      </c>
      <c r="I47" s="79">
        <v>0</v>
      </c>
      <c r="J47" s="81" t="s">
        <v>186</v>
      </c>
    </row>
  </sheetData>
  <autoFilter ref="A5:J47">
    <filterColumn colId="4">
      <filters>
        <dateGroupItem year="2018" dateTimeGrouping="year"/>
      </filters>
    </filterColumn>
    <sortState ref="A6:J47">
      <sortCondition ref="E5"/>
    </sortState>
  </autoFilter>
  <mergeCells count="1">
    <mergeCell ref="C2:I4"/>
  </mergeCells>
  <pageMargins left="0.70866141732283472" right="0.70866141732283472" top="0.74803149606299213" bottom="0.74803149606299213" header="0.31496062992125984" footer="0.31496062992125984"/>
  <pageSetup scale="9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sqref="A1:XFD1048576"/>
    </sheetView>
  </sheetViews>
  <sheetFormatPr baseColWidth="10" defaultColWidth="11.42578125" defaultRowHeight="15" x14ac:dyDescent="0.25"/>
  <cols>
    <col min="1" max="1" width="42.140625" style="94" bestFit="1" customWidth="1"/>
    <col min="2" max="2" width="21" style="94" customWidth="1"/>
    <col min="3" max="3" width="29.42578125" style="94" bestFit="1" customWidth="1"/>
    <col min="4" max="4" width="47.28515625" style="94" customWidth="1"/>
    <col min="5" max="5" width="28.42578125" style="94" customWidth="1"/>
    <col min="6" max="6" width="30.140625" style="94" bestFit="1" customWidth="1"/>
    <col min="7" max="16384" width="11.42578125" style="94"/>
  </cols>
  <sheetData>
    <row r="1" spans="1:5" ht="21" x14ac:dyDescent="0.35">
      <c r="A1" s="93" t="s">
        <v>198</v>
      </c>
      <c r="B1" s="93" t="s">
        <v>198</v>
      </c>
      <c r="D1" s="93" t="s">
        <v>199</v>
      </c>
      <c r="E1" s="93" t="s">
        <v>199</v>
      </c>
    </row>
    <row r="2" spans="1:5" ht="15.75" x14ac:dyDescent="0.25">
      <c r="A2" s="95" t="s">
        <v>200</v>
      </c>
      <c r="B2" s="96">
        <v>42736</v>
      </c>
      <c r="D2" s="95" t="s">
        <v>200</v>
      </c>
      <c r="E2" s="96">
        <v>43101</v>
      </c>
    </row>
    <row r="3" spans="1:5" ht="15.75" x14ac:dyDescent="0.25">
      <c r="A3" s="95" t="s">
        <v>201</v>
      </c>
      <c r="B3" s="96">
        <v>42744</v>
      </c>
      <c r="D3" s="95" t="s">
        <v>202</v>
      </c>
      <c r="E3" s="96">
        <v>43108</v>
      </c>
    </row>
    <row r="4" spans="1:5" ht="15.75" x14ac:dyDescent="0.25">
      <c r="A4" s="95" t="s">
        <v>203</v>
      </c>
      <c r="B4" s="96">
        <v>42814</v>
      </c>
      <c r="D4" s="95" t="s">
        <v>204</v>
      </c>
      <c r="E4" s="96">
        <v>43178</v>
      </c>
    </row>
    <row r="5" spans="1:5" ht="15.75" x14ac:dyDescent="0.25">
      <c r="A5" s="95" t="s">
        <v>205</v>
      </c>
      <c r="B5" s="96">
        <v>42834</v>
      </c>
      <c r="D5" s="95" t="s">
        <v>206</v>
      </c>
      <c r="E5" s="96">
        <v>43188</v>
      </c>
    </row>
    <row r="6" spans="1:5" ht="15.75" x14ac:dyDescent="0.25">
      <c r="A6" s="95" t="s">
        <v>207</v>
      </c>
      <c r="B6" s="96">
        <v>42838</v>
      </c>
      <c r="D6" s="95" t="s">
        <v>208</v>
      </c>
      <c r="E6" s="96">
        <v>43189</v>
      </c>
    </row>
    <row r="7" spans="1:5" ht="15.75" x14ac:dyDescent="0.25">
      <c r="A7" s="95" t="s">
        <v>209</v>
      </c>
      <c r="B7" s="96">
        <v>42839</v>
      </c>
      <c r="D7" s="95" t="s">
        <v>210</v>
      </c>
      <c r="E7" s="96">
        <v>43221</v>
      </c>
    </row>
    <row r="8" spans="1:5" ht="15.75" x14ac:dyDescent="0.25">
      <c r="A8" s="95" t="s">
        <v>211</v>
      </c>
      <c r="B8" s="96">
        <v>42841</v>
      </c>
      <c r="D8" s="95" t="s">
        <v>212</v>
      </c>
      <c r="E8" s="96">
        <v>43234</v>
      </c>
    </row>
    <row r="9" spans="1:5" ht="15.75" x14ac:dyDescent="0.25">
      <c r="A9" s="95" t="s">
        <v>210</v>
      </c>
      <c r="B9" s="96">
        <v>42856</v>
      </c>
      <c r="D9" s="95" t="s">
        <v>213</v>
      </c>
      <c r="E9" s="96">
        <v>43255</v>
      </c>
    </row>
    <row r="10" spans="1:5" ht="15.75" x14ac:dyDescent="0.25">
      <c r="A10" s="95" t="s">
        <v>214</v>
      </c>
      <c r="B10" s="96">
        <v>42884</v>
      </c>
      <c r="D10" s="95" t="s">
        <v>215</v>
      </c>
      <c r="E10" s="96">
        <v>43262</v>
      </c>
    </row>
    <row r="11" spans="1:5" ht="15.75" x14ac:dyDescent="0.25">
      <c r="A11" s="95" t="s">
        <v>216</v>
      </c>
      <c r="B11" s="96">
        <v>42905</v>
      </c>
      <c r="D11" s="95" t="s">
        <v>217</v>
      </c>
      <c r="E11" s="96">
        <v>43283</v>
      </c>
    </row>
    <row r="12" spans="1:5" ht="15.75" x14ac:dyDescent="0.25">
      <c r="A12" s="95" t="s">
        <v>218</v>
      </c>
      <c r="B12" s="96">
        <v>42906</v>
      </c>
      <c r="D12" s="95" t="s">
        <v>219</v>
      </c>
      <c r="E12" s="96">
        <v>43301</v>
      </c>
    </row>
    <row r="13" spans="1:5" ht="15.75" x14ac:dyDescent="0.25">
      <c r="A13" s="95" t="s">
        <v>220</v>
      </c>
      <c r="B13" s="96">
        <v>42919</v>
      </c>
      <c r="D13" s="95" t="s">
        <v>221</v>
      </c>
      <c r="E13" s="96">
        <v>43319</v>
      </c>
    </row>
    <row r="14" spans="1:5" ht="15.75" x14ac:dyDescent="0.25">
      <c r="A14" s="95" t="s">
        <v>219</v>
      </c>
      <c r="B14" s="96">
        <v>42936</v>
      </c>
      <c r="D14" s="95" t="s">
        <v>222</v>
      </c>
      <c r="E14" s="96">
        <v>43332</v>
      </c>
    </row>
    <row r="15" spans="1:5" ht="15.75" x14ac:dyDescent="0.25">
      <c r="A15" s="95" t="s">
        <v>221</v>
      </c>
      <c r="B15" s="96">
        <v>42954</v>
      </c>
      <c r="D15" s="95" t="s">
        <v>223</v>
      </c>
      <c r="E15" s="96">
        <v>43388</v>
      </c>
    </row>
    <row r="16" spans="1:5" ht="15.75" x14ac:dyDescent="0.25">
      <c r="A16" s="95" t="s">
        <v>224</v>
      </c>
      <c r="B16" s="96">
        <v>42968</v>
      </c>
      <c r="D16" s="95" t="s">
        <v>225</v>
      </c>
      <c r="E16" s="96">
        <v>43409</v>
      </c>
    </row>
    <row r="17" spans="1:5" ht="15.75" x14ac:dyDescent="0.25">
      <c r="A17" s="95" t="s">
        <v>226</v>
      </c>
      <c r="B17" s="96">
        <v>43024</v>
      </c>
      <c r="D17" s="95" t="s">
        <v>227</v>
      </c>
      <c r="E17" s="96">
        <v>43416</v>
      </c>
    </row>
    <row r="18" spans="1:5" ht="15.75" x14ac:dyDescent="0.25">
      <c r="A18" s="95" t="s">
        <v>228</v>
      </c>
      <c r="B18" s="96">
        <v>43045</v>
      </c>
      <c r="D18" s="95" t="s">
        <v>229</v>
      </c>
      <c r="E18" s="96">
        <v>43442</v>
      </c>
    </row>
    <row r="19" spans="1:5" ht="15.75" x14ac:dyDescent="0.25">
      <c r="A19" s="95" t="s">
        <v>230</v>
      </c>
      <c r="B19" s="96">
        <v>43052</v>
      </c>
      <c r="D19" s="95" t="s">
        <v>231</v>
      </c>
      <c r="E19" s="96">
        <v>43459</v>
      </c>
    </row>
    <row r="20" spans="1:5" ht="15.75" x14ac:dyDescent="0.25">
      <c r="A20" s="95" t="s">
        <v>229</v>
      </c>
      <c r="B20" s="96">
        <v>43077</v>
      </c>
    </row>
    <row r="21" spans="1:5" ht="15.75" x14ac:dyDescent="0.25">
      <c r="A21" s="95" t="s">
        <v>231</v>
      </c>
      <c r="B21" s="96">
        <v>43094</v>
      </c>
    </row>
    <row r="22" spans="1:5" ht="15.75" x14ac:dyDescent="0.25">
      <c r="A22" s="94" t="s">
        <v>200</v>
      </c>
      <c r="B22" s="96">
        <v>43101</v>
      </c>
    </row>
    <row r="23" spans="1:5" ht="15.75" x14ac:dyDescent="0.25">
      <c r="A23" s="94" t="s">
        <v>202</v>
      </c>
      <c r="B23" s="96">
        <v>43108</v>
      </c>
    </row>
    <row r="24" spans="1:5" ht="15.75" x14ac:dyDescent="0.25">
      <c r="A24" s="94" t="s">
        <v>204</v>
      </c>
      <c r="B24" s="96">
        <v>43178</v>
      </c>
    </row>
    <row r="25" spans="1:5" ht="15.75" x14ac:dyDescent="0.25">
      <c r="A25" s="94" t="s">
        <v>206</v>
      </c>
      <c r="B25" s="96">
        <v>43188</v>
      </c>
    </row>
    <row r="26" spans="1:5" ht="15.75" x14ac:dyDescent="0.25">
      <c r="A26" s="94" t="s">
        <v>208</v>
      </c>
      <c r="B26" s="96">
        <v>43189</v>
      </c>
    </row>
    <row r="27" spans="1:5" ht="15.75" x14ac:dyDescent="0.25">
      <c r="A27" s="94" t="s">
        <v>210</v>
      </c>
      <c r="B27" s="96">
        <v>43221</v>
      </c>
    </row>
    <row r="28" spans="1:5" ht="15.75" x14ac:dyDescent="0.25">
      <c r="A28" s="94" t="s">
        <v>212</v>
      </c>
      <c r="B28" s="96">
        <v>43234</v>
      </c>
    </row>
    <row r="29" spans="1:5" ht="15.75" x14ac:dyDescent="0.25">
      <c r="A29" s="94" t="s">
        <v>213</v>
      </c>
      <c r="B29" s="96">
        <v>43255</v>
      </c>
    </row>
    <row r="30" spans="1:5" ht="15.75" x14ac:dyDescent="0.25">
      <c r="A30" s="94" t="s">
        <v>215</v>
      </c>
      <c r="B30" s="96">
        <v>43262</v>
      </c>
    </row>
    <row r="31" spans="1:5" ht="15.75" x14ac:dyDescent="0.25">
      <c r="A31" s="94" t="s">
        <v>217</v>
      </c>
      <c r="B31" s="96">
        <v>43283</v>
      </c>
    </row>
    <row r="32" spans="1:5" ht="15.75" x14ac:dyDescent="0.25">
      <c r="A32" s="94" t="s">
        <v>219</v>
      </c>
      <c r="B32" s="96">
        <v>43301</v>
      </c>
    </row>
    <row r="33" spans="1:2" ht="15.75" x14ac:dyDescent="0.25">
      <c r="A33" s="94" t="s">
        <v>221</v>
      </c>
      <c r="B33" s="96">
        <v>43319</v>
      </c>
    </row>
    <row r="34" spans="1:2" ht="15.75" x14ac:dyDescent="0.25">
      <c r="A34" s="94" t="s">
        <v>222</v>
      </c>
      <c r="B34" s="96">
        <v>43332</v>
      </c>
    </row>
    <row r="35" spans="1:2" ht="15.75" x14ac:dyDescent="0.25">
      <c r="A35" s="94" t="s">
        <v>223</v>
      </c>
      <c r="B35" s="96">
        <v>43388</v>
      </c>
    </row>
    <row r="36" spans="1:2" ht="15.75" x14ac:dyDescent="0.25">
      <c r="A36" s="94" t="s">
        <v>225</v>
      </c>
      <c r="B36" s="96">
        <v>43409</v>
      </c>
    </row>
    <row r="37" spans="1:2" ht="15.75" x14ac:dyDescent="0.25">
      <c r="A37" s="94" t="s">
        <v>227</v>
      </c>
      <c r="B37" s="96">
        <v>43416</v>
      </c>
    </row>
    <row r="38" spans="1:2" ht="15.75" x14ac:dyDescent="0.25">
      <c r="A38" s="94" t="s">
        <v>229</v>
      </c>
      <c r="B38" s="96">
        <v>43442</v>
      </c>
    </row>
    <row r="39" spans="1:2" ht="15.75" x14ac:dyDescent="0.25">
      <c r="A39" s="94" t="s">
        <v>231</v>
      </c>
      <c r="B39" s="96">
        <v>43459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Ficha tecnica de indicador</vt:lpstr>
      <vt:lpstr>Ficha medición indicador</vt:lpstr>
      <vt:lpstr>soporte</vt:lpstr>
      <vt:lpstr>rangos</vt:lpstr>
      <vt:lpstr>Hoja1</vt:lpstr>
      <vt:lpstr>'Ficha medición indicador'!Área_de_impresión</vt:lpstr>
      <vt:lpstr>'Ficha tecnica de indicador'!Área_de_impresión</vt:lpstr>
    </vt:vector>
  </TitlesOfParts>
  <Manager/>
  <Company>CONSEJO SUPERIOR DE LA JUDICATURA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Luz Marina Acosta Alvarez</cp:lastModifiedBy>
  <cp:revision/>
  <dcterms:created xsi:type="dcterms:W3CDTF">2007-03-27T20:35:29Z</dcterms:created>
  <dcterms:modified xsi:type="dcterms:W3CDTF">2018-07-27T15:17:49Z</dcterms:modified>
  <cp:category/>
  <cp:contentStatus/>
</cp:coreProperties>
</file>